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CCMPC01\Users\Paquita\OneDrive - AGRUPACION DE INDUSTRIAS CARNICAS MADRILEAS --\Documentos\precios\precios mccm\2025\"/>
    </mc:Choice>
  </mc:AlternateContent>
  <xr:revisionPtr revIDLastSave="0" documentId="13_ncr:1_{23382699-BD84-49B3-892E-6FBFEFFA5924}" xr6:coauthVersionLast="47" xr6:coauthVersionMax="47" xr10:uidLastSave="{00000000-0000-0000-0000-000000000000}"/>
  <bookViews>
    <workbookView xWindow="14400" yWindow="0" windowWidth="14400" windowHeight="15600" tabRatio="601" firstSheet="4" activeTab="6" xr2:uid="{93F64971-587C-42E3-8CF0-34340422A171}"/>
  </bookViews>
  <sheets>
    <sheet name="VACUNO añojos-vacas" sheetId="15" r:id="rId1"/>
    <sheet name="VACUNO terneras" sheetId="4" r:id="rId2"/>
    <sheet name="vacas y novillas" sheetId="16" r:id="rId3"/>
    <sheet name="despiece ternera blanca" sheetId="14" r:id="rId4"/>
    <sheet name="DESPIECE VACUNO" sheetId="12" r:id="rId5"/>
    <sheet name="OVINO" sheetId="9" r:id="rId6"/>
    <sheet name="PORCINO" sheetId="13" r:id="rId7"/>
    <sheet name="CASQUERIA" sheetId="10" r:id="rId8"/>
    <sheet name="MEDIAS" sheetId="17" r:id="rId9"/>
    <sheet name="Hoja1" sheetId="18" r:id="rId10"/>
    <sheet name="Hoja2" sheetId="19" r:id="rId11"/>
    <sheet name="Hoja3" sheetId="20" r:id="rId12"/>
  </sheets>
  <definedNames>
    <definedName name="_xlnm.Print_Area" localSheetId="7">CASQUERIA!$A$1:$E$44</definedName>
    <definedName name="_xlnm.Print_Area" localSheetId="3">'despiece ternera blanca'!$A$1:$J$40</definedName>
    <definedName name="_xlnm.Print_Area" localSheetId="4">'DESPIECE VACUNO'!$A$1:$H$38</definedName>
    <definedName name="_xlnm.Print_Area" localSheetId="8">MEDIAS!$A$1:$E$52</definedName>
    <definedName name="_xlnm.Print_Area" localSheetId="5">OVINO!$A$1:$E$21</definedName>
    <definedName name="_xlnm.Print_Area" localSheetId="6">PORCINO!$A$1:$H$50</definedName>
    <definedName name="_xlnm.Print_Area" localSheetId="2">'vacas y novillas'!$A$1:$F$28</definedName>
    <definedName name="_xlnm.Print_Area" localSheetId="0">'VACUNO añojos-vacas'!$A$1:$F$38</definedName>
    <definedName name="_xlnm.Print_Area" localSheetId="1">'VACUNO terneras'!$A$1:$F$38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7" l="1"/>
  <c r="E8" i="10" l="1"/>
  <c r="E9" i="10"/>
  <c r="E10" i="10"/>
  <c r="E11" i="10"/>
  <c r="E12" i="10"/>
  <c r="E13" i="10"/>
  <c r="E14" i="10"/>
  <c r="E15" i="10"/>
  <c r="E16" i="10"/>
  <c r="E17" i="10"/>
  <c r="E19" i="10"/>
  <c r="E20" i="10"/>
  <c r="E21" i="10"/>
  <c r="E22" i="10"/>
  <c r="E24" i="10"/>
  <c r="E25" i="10"/>
  <c r="E26" i="10"/>
  <c r="E28" i="10"/>
  <c r="E29" i="10"/>
  <c r="E30" i="10"/>
  <c r="E31" i="10"/>
  <c r="E32" i="10"/>
  <c r="E36" i="10"/>
  <c r="E37" i="10"/>
  <c r="D10" i="12"/>
  <c r="D10" i="14"/>
  <c r="D10" i="16"/>
  <c r="D10" i="4"/>
  <c r="E10" i="9"/>
  <c r="E10" i="14"/>
  <c r="E10" i="16"/>
  <c r="E10" i="4"/>
  <c r="F13" i="4" l="1"/>
  <c r="D35" i="17" l="1"/>
  <c r="D37" i="17"/>
  <c r="D39" i="17"/>
  <c r="D41" i="17"/>
  <c r="D43" i="17"/>
  <c r="E47" i="17"/>
  <c r="E41" i="17"/>
  <c r="E43" i="17"/>
  <c r="E45" i="17"/>
  <c r="E49" i="17"/>
  <c r="E51" i="17"/>
  <c r="D11" i="12" l="1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H16" i="13"/>
  <c r="H17" i="13"/>
  <c r="H18" i="13"/>
  <c r="H19" i="13"/>
  <c r="C7" i="17"/>
  <c r="F14" i="14" l="1"/>
  <c r="E9" i="4" l="1"/>
  <c r="E9" i="16" s="1"/>
  <c r="E9" i="14" s="1"/>
  <c r="C6" i="12" s="1"/>
  <c r="D19" i="17" l="1"/>
  <c r="C19" i="17"/>
  <c r="D17" i="17"/>
  <c r="C17" i="17"/>
  <c r="D9" i="17"/>
  <c r="D11" i="17"/>
  <c r="D15" i="17"/>
  <c r="D21" i="17"/>
  <c r="D23" i="17"/>
  <c r="D25" i="17"/>
  <c r="D27" i="17"/>
  <c r="D29" i="17"/>
  <c r="D31" i="17"/>
  <c r="D33" i="17" s="1"/>
  <c r="D7" i="17"/>
  <c r="C43" i="17"/>
  <c r="C41" i="17"/>
  <c r="C39" i="17"/>
  <c r="C37" i="17"/>
  <c r="C35" i="17"/>
  <c r="C31" i="17"/>
  <c r="C33" i="17" s="1"/>
  <c r="C29" i="17"/>
  <c r="C27" i="17"/>
  <c r="C25" i="17"/>
  <c r="C23" i="17"/>
  <c r="C21" i="17"/>
  <c r="C15" i="17"/>
  <c r="C13" i="17"/>
  <c r="C9" i="17"/>
  <c r="C11" i="17"/>
  <c r="F30" i="15" l="1"/>
  <c r="D6" i="17" l="1"/>
  <c r="C6" i="17"/>
  <c r="C7" i="12"/>
  <c r="B7" i="12"/>
  <c r="E9" i="9" l="1"/>
  <c r="F13" i="15" l="1"/>
  <c r="E39" i="17"/>
  <c r="E37" i="17"/>
  <c r="E29" i="17"/>
  <c r="E27" i="17"/>
  <c r="E25" i="17"/>
  <c r="E23" i="17"/>
  <c r="E21" i="17"/>
  <c r="E19" i="17"/>
  <c r="E17" i="17"/>
  <c r="E13" i="17"/>
  <c r="E11" i="17"/>
  <c r="C7" i="9" l="1"/>
  <c r="D9" i="4" l="1"/>
  <c r="E13" i="9"/>
  <c r="E15" i="9"/>
  <c r="E16" i="9"/>
  <c r="E18" i="9"/>
  <c r="E38" i="10"/>
  <c r="F33" i="4" l="1"/>
  <c r="E24" i="14" l="1"/>
  <c r="F24" i="4"/>
  <c r="F25" i="4"/>
  <c r="F26" i="4"/>
  <c r="F28" i="4"/>
  <c r="F29" i="4"/>
  <c r="F30" i="4"/>
  <c r="F31" i="4"/>
  <c r="F15" i="14" l="1"/>
  <c r="F16" i="14"/>
  <c r="F17" i="14"/>
  <c r="F18" i="14"/>
  <c r="F19" i="14"/>
  <c r="F20" i="14"/>
  <c r="F21" i="14"/>
  <c r="E17" i="9"/>
  <c r="E23" i="14"/>
  <c r="E11" i="9"/>
  <c r="E12" i="9"/>
  <c r="D39" i="13"/>
  <c r="D7" i="9"/>
  <c r="F14" i="15"/>
  <c r="E7" i="17"/>
  <c r="E9" i="17"/>
  <c r="E15" i="17"/>
  <c r="E35" i="17"/>
  <c r="C8" i="13"/>
  <c r="D44" i="13" s="1"/>
  <c r="F34" i="15"/>
  <c r="F37" i="15"/>
  <c r="F38" i="15"/>
  <c r="F33" i="15"/>
  <c r="D9" i="16"/>
  <c r="J28" i="14"/>
  <c r="J29" i="14"/>
  <c r="J30" i="14"/>
  <c r="J31" i="14"/>
  <c r="J32" i="14"/>
  <c r="J33" i="14"/>
  <c r="J34" i="14"/>
  <c r="J35" i="14"/>
  <c r="J36" i="14"/>
  <c r="J37" i="14"/>
  <c r="J38" i="14"/>
  <c r="J39" i="14"/>
  <c r="J40" i="14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13" i="13"/>
  <c r="D12" i="13"/>
  <c r="D35" i="12"/>
  <c r="H23" i="12"/>
  <c r="H24" i="12"/>
  <c r="H26" i="12"/>
  <c r="H27" i="12"/>
  <c r="H28" i="12"/>
  <c r="H29" i="12"/>
  <c r="H30" i="12"/>
  <c r="D6" i="10"/>
  <c r="C6" i="10"/>
  <c r="D5" i="10"/>
  <c r="D5" i="17" s="1"/>
  <c r="C5" i="10"/>
  <c r="C5" i="17" s="1"/>
  <c r="D55" i="10"/>
  <c r="C55" i="10"/>
  <c r="E44" i="10"/>
  <c r="E43" i="10"/>
  <c r="E42" i="10"/>
  <c r="E40" i="10"/>
  <c r="D41" i="13"/>
  <c r="B9" i="13"/>
  <c r="F9" i="13" s="1"/>
  <c r="C9" i="13"/>
  <c r="D45" i="13" s="1"/>
  <c r="B8" i="13"/>
  <c r="C44" i="13" s="1"/>
  <c r="D6" i="9"/>
  <c r="C6" i="9"/>
  <c r="F36" i="15"/>
  <c r="F31" i="15"/>
  <c r="F29" i="15"/>
  <c r="F28" i="15"/>
  <c r="F26" i="15"/>
  <c r="F25" i="15"/>
  <c r="F24" i="15"/>
  <c r="F23" i="15"/>
  <c r="F21" i="15"/>
  <c r="F20" i="15"/>
  <c r="F19" i="15"/>
  <c r="F18" i="15"/>
  <c r="F16" i="15"/>
  <c r="F15" i="15"/>
  <c r="F38" i="4"/>
  <c r="F37" i="4"/>
  <c r="F36" i="4"/>
  <c r="F35" i="4"/>
  <c r="F34" i="4"/>
  <c r="F23" i="4"/>
  <c r="F21" i="4"/>
  <c r="F20" i="4"/>
  <c r="F19" i="4"/>
  <c r="F18" i="4"/>
  <c r="F15" i="4"/>
  <c r="F14" i="4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38" i="14"/>
  <c r="F37" i="14"/>
  <c r="F36" i="14"/>
  <c r="F35" i="14"/>
  <c r="F34" i="14"/>
  <c r="F33" i="14"/>
  <c r="F32" i="14"/>
  <c r="F31" i="14"/>
  <c r="F30" i="14"/>
  <c r="F29" i="14"/>
  <c r="F28" i="14"/>
  <c r="F50" i="13"/>
  <c r="F49" i="13"/>
  <c r="F48" i="13"/>
  <c r="F47" i="13"/>
  <c r="H41" i="13"/>
  <c r="H40" i="13"/>
  <c r="H39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5" i="13"/>
  <c r="H15" i="13"/>
  <c r="H14" i="13"/>
  <c r="H35" i="12"/>
  <c r="H34" i="12"/>
  <c r="H33" i="12"/>
  <c r="H32" i="12"/>
  <c r="H31" i="12"/>
  <c r="H22" i="12"/>
  <c r="H21" i="12"/>
  <c r="H20" i="12"/>
  <c r="H19" i="12"/>
  <c r="H18" i="12"/>
  <c r="H17" i="12"/>
  <c r="H16" i="12"/>
  <c r="H15" i="12"/>
  <c r="H14" i="12"/>
  <c r="H13" i="12"/>
  <c r="H12" i="12"/>
  <c r="H10" i="12"/>
  <c r="F35" i="15"/>
  <c r="F16" i="4"/>
  <c r="F8" i="13" l="1"/>
  <c r="D23" i="14"/>
  <c r="H23" i="14" s="1"/>
  <c r="D9" i="14"/>
  <c r="G8" i="13"/>
  <c r="G9" i="13"/>
  <c r="I24" i="14"/>
  <c r="D24" i="14"/>
  <c r="C45" i="13"/>
  <c r="B6" i="12" l="1"/>
  <c r="F6" i="12" s="1"/>
  <c r="I23" i="14"/>
  <c r="G6" i="12"/>
  <c r="H24" i="14"/>
  <c r="F7" i="12" l="1"/>
  <c r="G7" i="12"/>
  <c r="E33" i="17" l="1"/>
  <c r="E31" i="17"/>
</calcChain>
</file>

<file path=xl/sharedStrings.xml><?xml version="1.0" encoding="utf-8"?>
<sst xmlns="http://schemas.openxmlformats.org/spreadsheetml/2006/main" count="408" uniqueCount="217">
  <si>
    <t>LONJA DE PRECIOS DEL MERCADO CENTRAL DE CARNES</t>
  </si>
  <si>
    <t>Canal clasificación EUROP Reg. 1234/2007 y 1249/2008</t>
  </si>
  <si>
    <t>Canal clasificación Real Decreto 225/2008</t>
  </si>
  <si>
    <t>VACUNO   (€/kilo  canal)</t>
  </si>
  <si>
    <t>CATEGORIA</t>
  </si>
  <si>
    <t>CLASE</t>
  </si>
  <si>
    <t>EURO</t>
  </si>
  <si>
    <t>Variación</t>
  </si>
  <si>
    <t>Añojos</t>
  </si>
  <si>
    <t>Hasta 280 Kgs</t>
  </si>
  <si>
    <t>E-3</t>
  </si>
  <si>
    <t>U-3</t>
  </si>
  <si>
    <t>R-3</t>
  </si>
  <si>
    <t>O-3</t>
  </si>
  <si>
    <t>de 281 a 320 Kgs</t>
  </si>
  <si>
    <t>de 321 a 370 Kgs</t>
  </si>
  <si>
    <t>más 371 Kgs</t>
  </si>
  <si>
    <t>Cuarteo Añojos</t>
  </si>
  <si>
    <t>Delantero</t>
  </si>
  <si>
    <t>Trasero</t>
  </si>
  <si>
    <t>Falda</t>
  </si>
  <si>
    <t>Lomo</t>
  </si>
  <si>
    <t>Pierna</t>
  </si>
  <si>
    <t>Pistola</t>
  </si>
  <si>
    <t xml:space="preserve"> </t>
  </si>
  <si>
    <t xml:space="preserve">Canal clasificación EUROP Reg.  1234/2007 y 1249/2008 </t>
  </si>
  <si>
    <t>Terneras</t>
  </si>
  <si>
    <t>Hasta 220 Kgs</t>
  </si>
  <si>
    <t>de 221 a 260 Kgs</t>
  </si>
  <si>
    <t>de 261 a 300 Kgs</t>
  </si>
  <si>
    <t>más 300 Kgs</t>
  </si>
  <si>
    <t>Cuarteo Terneras</t>
  </si>
  <si>
    <t>Vacas y Novillas</t>
  </si>
  <si>
    <t>U-5</t>
  </si>
  <si>
    <t>R-4</t>
  </si>
  <si>
    <t>O-2</t>
  </si>
  <si>
    <t>P-2</t>
  </si>
  <si>
    <t>P-1de 170 a 180 Kg.</t>
  </si>
  <si>
    <t>P-1 de180 a 190 Kg.</t>
  </si>
  <si>
    <t>P-1 de 190 a 200  Kg.</t>
  </si>
  <si>
    <t>Pistola U/R grasa 4/5 +100</t>
  </si>
  <si>
    <t>Pistola U/R grasa 4/5 +95</t>
  </si>
  <si>
    <t>Pistola U/R grasa4/5 +90</t>
  </si>
  <si>
    <t>Pistola U/R grasa 3/4 +85</t>
  </si>
  <si>
    <t>Pistola U/R grasa 3/4 +80</t>
  </si>
  <si>
    <t>Pistola U/R grasa 3/4 +70</t>
  </si>
  <si>
    <t xml:space="preserve">Canal clasificación Real Decreto 225/2008 </t>
  </si>
  <si>
    <t>Ternera Blanca</t>
  </si>
  <si>
    <t>Canal</t>
  </si>
  <si>
    <t>E</t>
  </si>
  <si>
    <t>U</t>
  </si>
  <si>
    <t>R</t>
  </si>
  <si>
    <t>O</t>
  </si>
  <si>
    <t xml:space="preserve">                        </t>
  </si>
  <si>
    <t>Enero</t>
  </si>
  <si>
    <t>TERNERA "V"</t>
  </si>
  <si>
    <t>TERNERA "Z"</t>
  </si>
  <si>
    <t>&lt; 8 MESES</t>
  </si>
  <si>
    <t>8 A 12 MESES</t>
  </si>
  <si>
    <t>Despiece Ternera Blanca y Alternativa</t>
  </si>
  <si>
    <t>Carre con solomillo</t>
  </si>
  <si>
    <t>Lomo sin hueso</t>
  </si>
  <si>
    <t>Tapas</t>
  </si>
  <si>
    <t>Cadera</t>
  </si>
  <si>
    <t>Babilla</t>
  </si>
  <si>
    <t>Contra</t>
  </si>
  <si>
    <t>Redondo</t>
  </si>
  <si>
    <t>Rabos</t>
  </si>
  <si>
    <t>Osobuco delantero</t>
  </si>
  <si>
    <t>Osobuco trasero</t>
  </si>
  <si>
    <t>Solomillo</t>
  </si>
  <si>
    <t>Canal O</t>
  </si>
  <si>
    <t>-----</t>
  </si>
  <si>
    <t>Pistola O</t>
  </si>
  <si>
    <t>AÑOJO</t>
  </si>
  <si>
    <t>VACA</t>
  </si>
  <si>
    <t>Entrañas</t>
  </si>
  <si>
    <t>Rabos Nacionales</t>
  </si>
  <si>
    <t>Rabos 1ª</t>
  </si>
  <si>
    <t>Rabos 2ª</t>
  </si>
  <si>
    <t>Morcillos traseros</t>
  </si>
  <si>
    <t>Morcillos delanteros</t>
  </si>
  <si>
    <t>Culata</t>
  </si>
  <si>
    <t>Ossobuco traseros</t>
  </si>
  <si>
    <t>Babillas</t>
  </si>
  <si>
    <t xml:space="preserve">Caderas </t>
  </si>
  <si>
    <t>Redondos</t>
  </si>
  <si>
    <t>Contras</t>
  </si>
  <si>
    <t>Aguja</t>
  </si>
  <si>
    <t>Espaldilla</t>
  </si>
  <si>
    <t>Lomo entero s/h</t>
  </si>
  <si>
    <t>Lomo Bajo  + 5 Kg</t>
  </si>
  <si>
    <t>Lomo Bajo  + 6 Kg</t>
  </si>
  <si>
    <t>Lomo Bajo  + 7 Kg</t>
  </si>
  <si>
    <t>Lomo Bajo  + 8 Kg</t>
  </si>
  <si>
    <t>Lomo Alto</t>
  </si>
  <si>
    <t>Solomillo - 2 Kg</t>
  </si>
  <si>
    <t>Solomillo + 2 Kg</t>
  </si>
  <si>
    <t>Solomillo + 2,5 Kg</t>
  </si>
  <si>
    <t>Solomillo + 2,7 Kg</t>
  </si>
  <si>
    <t>Solomillo + 3 Kg</t>
  </si>
  <si>
    <t>Canal clasificación EUROP Reg.  1234/2007 y 1249/2008</t>
  </si>
  <si>
    <t>€/Kilo Canal</t>
  </si>
  <si>
    <t xml:space="preserve">OVINO </t>
  </si>
  <si>
    <t>de 8 a 10 kg.</t>
  </si>
  <si>
    <t>Recentales/Ternascos</t>
  </si>
  <si>
    <t>de 10 a 12 kg.</t>
  </si>
  <si>
    <t>de 12 a 14 kg.</t>
  </si>
  <si>
    <t>de 14 a 16 kg.</t>
  </si>
  <si>
    <t>de más de 16 kg.</t>
  </si>
  <si>
    <t>Extra</t>
  </si>
  <si>
    <t>Lechales</t>
  </si>
  <si>
    <t>1ª hasta 6 kg.</t>
  </si>
  <si>
    <t>1ª de 6 a 7 kg.</t>
  </si>
  <si>
    <t>2ª</t>
  </si>
  <si>
    <t>,</t>
  </si>
  <si>
    <t>Canal clasificación EUROP Reg.   1234/2007 y 1249/2008</t>
  </si>
  <si>
    <t>Canal clasificación Real Decreto 1028/2011</t>
  </si>
  <si>
    <t>PORCINO  €/KILO</t>
  </si>
  <si>
    <t>BLANCO</t>
  </si>
  <si>
    <t>IBERICO</t>
  </si>
  <si>
    <t>Canal con cabeza</t>
  </si>
  <si>
    <t>Canal sin cabeza</t>
  </si>
  <si>
    <t>Chuletero con aguja</t>
  </si>
  <si>
    <t>Centro chuletero</t>
  </si>
  <si>
    <t>Cinta lomo fresca</t>
  </si>
  <si>
    <t>Cinta lomo adobada</t>
  </si>
  <si>
    <t>Aguja sin hueso</t>
  </si>
  <si>
    <t>Jamón tipo York</t>
  </si>
  <si>
    <t>Jamón sin hueso</t>
  </si>
  <si>
    <t>Paletilla tipo York</t>
  </si>
  <si>
    <t>Paletilla sin hueso</t>
  </si>
  <si>
    <t>Panceta entera</t>
  </si>
  <si>
    <t>Panceta Bacón s/h</t>
  </si>
  <si>
    <t>Costillar carnudo</t>
  </si>
  <si>
    <t>Punta de costilla</t>
  </si>
  <si>
    <t>Tira de costilla</t>
  </si>
  <si>
    <t>Papada</t>
  </si>
  <si>
    <t>Tocino</t>
  </si>
  <si>
    <t>Presa</t>
  </si>
  <si>
    <t>Secreto</t>
  </si>
  <si>
    <t>Pluma</t>
  </si>
  <si>
    <t xml:space="preserve">Abanico </t>
  </si>
  <si>
    <t>Lagarto</t>
  </si>
  <si>
    <t>Tapilla o falsa pluma</t>
  </si>
  <si>
    <t>Magro 1ª</t>
  </si>
  <si>
    <t>Espinazo salado</t>
  </si>
  <si>
    <t>Colines</t>
  </si>
  <si>
    <t>COCHINILLO</t>
  </si>
  <si>
    <t>VARIEDAD</t>
  </si>
  <si>
    <t>de 3 a 4 kg.</t>
  </si>
  <si>
    <t>de 4 a 5 kg.</t>
  </si>
  <si>
    <t>de 5 a 6 kg.</t>
  </si>
  <si>
    <t>de 6 a 7 kg.</t>
  </si>
  <si>
    <t>CASQUERIA  (€/kilo)</t>
  </si>
  <si>
    <t>Hígado fresco</t>
  </si>
  <si>
    <t>Hígado congelado</t>
  </si>
  <si>
    <t>Lengua</t>
  </si>
  <si>
    <t>Corazón</t>
  </si>
  <si>
    <t>Callos</t>
  </si>
  <si>
    <t>VACUNO</t>
  </si>
  <si>
    <t>Patas</t>
  </si>
  <si>
    <t>Morro</t>
  </si>
  <si>
    <t>Mollejas</t>
  </si>
  <si>
    <t>Carrillada limpia</t>
  </si>
  <si>
    <t>Carrillada con tapa</t>
  </si>
  <si>
    <t xml:space="preserve">Asadura </t>
  </si>
  <si>
    <t>OVINO</t>
  </si>
  <si>
    <t>Cabeza (Unidad)</t>
  </si>
  <si>
    <t xml:space="preserve">Manitas </t>
  </si>
  <si>
    <t xml:space="preserve">Mollejas </t>
  </si>
  <si>
    <t>LECHAL</t>
  </si>
  <si>
    <t xml:space="preserve">Hígado </t>
  </si>
  <si>
    <t xml:space="preserve">Riñones </t>
  </si>
  <si>
    <t>PORCINO</t>
  </si>
  <si>
    <t xml:space="preserve">Criadillas </t>
  </si>
  <si>
    <t xml:space="preserve">Corazón </t>
  </si>
  <si>
    <t xml:space="preserve">Lengua </t>
  </si>
  <si>
    <t>PET FOOD (Alimentos Animales)</t>
  </si>
  <si>
    <t>Pulmón</t>
  </si>
  <si>
    <t>Hígado</t>
  </si>
  <si>
    <t>ENTRADA DE MERCANCIAS  EN KG.</t>
  </si>
  <si>
    <t>Semana 03/16</t>
  </si>
  <si>
    <t>Semana 04/16</t>
  </si>
  <si>
    <t xml:space="preserve">MERCANCIA </t>
  </si>
  <si>
    <t>KG</t>
  </si>
  <si>
    <t>AVESTRUZ</t>
  </si>
  <si>
    <t>CASQUERIA</t>
  </si>
  <si>
    <t>TOTAL</t>
  </si>
  <si>
    <t>RESUMEN €/Kilo</t>
  </si>
  <si>
    <t>Vacuno canal</t>
  </si>
  <si>
    <t>Añojo</t>
  </si>
  <si>
    <t>Cuarteo Añojo</t>
  </si>
  <si>
    <t>Ternera</t>
  </si>
  <si>
    <t>Cuarteo Ternera</t>
  </si>
  <si>
    <t xml:space="preserve">Ternera blanca canal </t>
  </si>
  <si>
    <t>Ternera blanca pistola</t>
  </si>
  <si>
    <t>Despiece ternera  blanca y alternativa "V"</t>
  </si>
  <si>
    <t>Despiece ternera blanca  y alternativa "Z"</t>
  </si>
  <si>
    <t>Vacuno despiece añojo</t>
  </si>
  <si>
    <t>Vacuno despiece vaca</t>
  </si>
  <si>
    <t>Ovino canal</t>
  </si>
  <si>
    <t>Ovino despiece</t>
  </si>
  <si>
    <t>Lechal</t>
  </si>
  <si>
    <t>Porcino blanco canal</t>
  </si>
  <si>
    <t>Porcino blanco despiece</t>
  </si>
  <si>
    <t>Porcino ibérico</t>
  </si>
  <si>
    <t>Cochinillo</t>
  </si>
  <si>
    <t>Vacuno casquería</t>
  </si>
  <si>
    <t>Ovino casquería</t>
  </si>
  <si>
    <t>Lechal casquería</t>
  </si>
  <si>
    <t>Porcino casquería</t>
  </si>
  <si>
    <t>Semana 01/25</t>
  </si>
  <si>
    <t>Secreto 2ª</t>
  </si>
  <si>
    <t>Mayo</t>
  </si>
  <si>
    <t>Semana 21/25</t>
  </si>
  <si>
    <t>Semana 22/25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</si>
</sst>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9" x14ac:knownFonts="1">
    <font>
      <sz val="10"/>
      <name val="Arial"/>
    </font>
    <font>
      <b/>
      <sz val="16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15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5"/>
      <name val="Arial"/>
      <family val="2"/>
    </font>
    <font>
      <b/>
      <sz val="14"/>
      <color indexed="8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sz val="13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Arial"/>
      <family val="2"/>
    </font>
    <font>
      <b/>
      <sz val="18"/>
      <color rgb="FF333333"/>
      <name val="Arial"/>
      <family val="2"/>
    </font>
    <font>
      <b/>
      <sz val="14"/>
      <color theme="0" tint="-0.14999847407452621"/>
      <name val="Arial"/>
      <family val="2"/>
    </font>
    <font>
      <sz val="10"/>
      <color rgb="FFFF0000"/>
      <name val="Arial"/>
      <family val="2"/>
    </font>
    <font>
      <sz val="15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8"/>
      </left>
      <right style="thick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horizontal="right"/>
    </xf>
    <xf numFmtId="0" fontId="8" fillId="0" borderId="0" xfId="0" applyFont="1"/>
    <xf numFmtId="0" fontId="3" fillId="0" borderId="7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2" fillId="0" borderId="16" xfId="0" applyFont="1" applyBorder="1"/>
    <xf numFmtId="2" fontId="3" fillId="0" borderId="1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0" fillId="0" borderId="0" xfId="0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18" xfId="0" applyFont="1" applyBorder="1" applyAlignment="1">
      <alignment horizontal="center"/>
    </xf>
    <xf numFmtId="2" fontId="11" fillId="0" borderId="19" xfId="0" applyNumberFormat="1" applyFont="1" applyBorder="1" applyAlignment="1">
      <alignment horizontal="center"/>
    </xf>
    <xf numFmtId="0" fontId="10" fillId="0" borderId="18" xfId="0" applyFont="1" applyBorder="1"/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/>
    </xf>
    <xf numFmtId="4" fontId="10" fillId="0" borderId="0" xfId="0" applyNumberFormat="1" applyFont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 wrapText="1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/>
    <xf numFmtId="0" fontId="10" fillId="0" borderId="22" xfId="0" applyFont="1" applyBorder="1" applyAlignment="1">
      <alignment horizontal="center"/>
    </xf>
    <xf numFmtId="2" fontId="11" fillId="0" borderId="23" xfId="0" applyNumberFormat="1" applyFont="1" applyBorder="1" applyAlignment="1">
      <alignment horizontal="center"/>
    </xf>
    <xf numFmtId="4" fontId="10" fillId="0" borderId="24" xfId="0" applyNumberFormat="1" applyFont="1" applyBorder="1" applyAlignment="1">
      <alignment horizontal="center"/>
    </xf>
    <xf numFmtId="4" fontId="10" fillId="0" borderId="25" xfId="0" applyNumberFormat="1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2" fontId="5" fillId="0" borderId="19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2" fontId="2" fillId="0" borderId="25" xfId="0" applyNumberFormat="1" applyFont="1" applyBorder="1" applyAlignment="1">
      <alignment horizontal="center"/>
    </xf>
    <xf numFmtId="0" fontId="2" fillId="0" borderId="32" xfId="0" applyFont="1" applyBorder="1"/>
    <xf numFmtId="0" fontId="2" fillId="0" borderId="33" xfId="0" applyFont="1" applyBorder="1"/>
    <xf numFmtId="0" fontId="3" fillId="0" borderId="33" xfId="0" applyFont="1" applyBorder="1" applyAlignment="1">
      <alignment horizontal="left" vertical="center"/>
    </xf>
    <xf numFmtId="2" fontId="0" fillId="0" borderId="0" xfId="0" applyNumberFormat="1"/>
    <xf numFmtId="3" fontId="0" fillId="0" borderId="0" xfId="0" applyNumberFormat="1"/>
    <xf numFmtId="49" fontId="2" fillId="0" borderId="0" xfId="0" applyNumberFormat="1" applyFont="1"/>
    <xf numFmtId="0" fontId="3" fillId="0" borderId="1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" fillId="0" borderId="37" xfId="0" applyFont="1" applyBorder="1"/>
    <xf numFmtId="0" fontId="18" fillId="0" borderId="37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/>
    </xf>
    <xf numFmtId="2" fontId="19" fillId="0" borderId="37" xfId="0" applyNumberFormat="1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/>
    </xf>
    <xf numFmtId="49" fontId="0" fillId="0" borderId="13" xfId="0" applyNumberFormat="1" applyBorder="1" applyAlignment="1">
      <alignment horizontal="center" vertical="center"/>
    </xf>
    <xf numFmtId="0" fontId="3" fillId="0" borderId="42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49" fontId="0" fillId="0" borderId="4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/>
    </xf>
    <xf numFmtId="0" fontId="2" fillId="0" borderId="44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46" xfId="0" applyFont="1" applyBorder="1" applyAlignment="1">
      <alignment horizontal="left"/>
    </xf>
    <xf numFmtId="0" fontId="2" fillId="0" borderId="47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2" fontId="2" fillId="0" borderId="0" xfId="0" applyNumberFormat="1" applyFont="1"/>
    <xf numFmtId="2" fontId="5" fillId="0" borderId="4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2" fillId="0" borderId="7" xfId="0" applyFont="1" applyBorder="1"/>
    <xf numFmtId="2" fontId="2" fillId="0" borderId="13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2" fillId="0" borderId="49" xfId="0" applyFont="1" applyBorder="1"/>
    <xf numFmtId="2" fontId="11" fillId="0" borderId="4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0" fillId="0" borderId="1" xfId="0" applyBorder="1"/>
    <xf numFmtId="0" fontId="17" fillId="0" borderId="35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" fontId="11" fillId="0" borderId="12" xfId="0" applyNumberFormat="1" applyFont="1" applyBorder="1" applyAlignment="1">
      <alignment horizontal="center" vertical="center"/>
    </xf>
    <xf numFmtId="4" fontId="11" fillId="0" borderId="50" xfId="0" quotePrefix="1" applyNumberFormat="1" applyFont="1" applyBorder="1" applyAlignment="1">
      <alignment horizontal="center" vertical="center"/>
    </xf>
    <xf numFmtId="4" fontId="11" fillId="0" borderId="12" xfId="0" quotePrefix="1" applyNumberFormat="1" applyFont="1" applyBorder="1" applyAlignment="1">
      <alignment horizontal="center" vertical="center"/>
    </xf>
    <xf numFmtId="2" fontId="11" fillId="0" borderId="51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4" fontId="10" fillId="0" borderId="12" xfId="0" applyNumberFormat="1" applyFont="1" applyBorder="1" applyAlignment="1">
      <alignment horizontal="center" vertical="center"/>
    </xf>
    <xf numFmtId="4" fontId="10" fillId="0" borderId="52" xfId="0" applyNumberFormat="1" applyFont="1" applyBorder="1" applyAlignment="1">
      <alignment horizontal="center" vertical="center"/>
    </xf>
    <xf numFmtId="4" fontId="10" fillId="0" borderId="50" xfId="0" applyNumberFormat="1" applyFont="1" applyBorder="1" applyAlignment="1">
      <alignment horizontal="center" vertical="center"/>
    </xf>
    <xf numFmtId="0" fontId="5" fillId="0" borderId="53" xfId="0" applyFont="1" applyBorder="1" applyAlignment="1">
      <alignment horizontal="center"/>
    </xf>
    <xf numFmtId="3" fontId="2" fillId="0" borderId="17" xfId="0" applyNumberFormat="1" applyFont="1" applyBorder="1"/>
    <xf numFmtId="3" fontId="2" fillId="0" borderId="13" xfId="0" applyNumberFormat="1" applyFont="1" applyBorder="1"/>
    <xf numFmtId="4" fontId="10" fillId="0" borderId="12" xfId="0" quotePrefix="1" applyNumberFormat="1" applyFont="1" applyBorder="1" applyAlignment="1">
      <alignment horizontal="center" vertical="center"/>
    </xf>
    <xf numFmtId="4" fontId="10" fillId="0" borderId="54" xfId="0" applyNumberFormat="1" applyFont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3" fontId="2" fillId="0" borderId="12" xfId="0" applyNumberFormat="1" applyFont="1" applyBorder="1"/>
    <xf numFmtId="4" fontId="8" fillId="0" borderId="0" xfId="0" applyNumberFormat="1" applyFont="1"/>
    <xf numFmtId="4" fontId="5" fillId="0" borderId="19" xfId="0" applyNumberFormat="1" applyFont="1" applyBorder="1" applyAlignment="1">
      <alignment horizontal="center" vertical="center"/>
    </xf>
    <xf numFmtId="4" fontId="5" fillId="0" borderId="19" xfId="0" quotePrefix="1" applyNumberFormat="1" applyFont="1" applyBorder="1" applyAlignment="1">
      <alignment horizontal="center" vertical="center"/>
    </xf>
    <xf numFmtId="4" fontId="5" fillId="0" borderId="27" xfId="0" applyNumberFormat="1" applyFont="1" applyBorder="1" applyAlignment="1">
      <alignment horizontal="center" vertical="center"/>
    </xf>
    <xf numFmtId="4" fontId="5" fillId="0" borderId="23" xfId="0" quotePrefix="1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/>
    </xf>
    <xf numFmtId="3" fontId="2" fillId="0" borderId="42" xfId="0" applyNumberFormat="1" applyFont="1" applyBorder="1"/>
    <xf numFmtId="3" fontId="2" fillId="0" borderId="12" xfId="0" applyNumberFormat="1" applyFont="1" applyBorder="1" applyAlignment="1">
      <alignment horizontal="right"/>
    </xf>
    <xf numFmtId="9" fontId="0" fillId="0" borderId="0" xfId="0" applyNumberForma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5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9" xfId="0" applyFont="1" applyBorder="1"/>
    <xf numFmtId="4" fontId="10" fillId="0" borderId="11" xfId="0" applyNumberFormat="1" applyFont="1" applyBorder="1" applyAlignment="1">
      <alignment horizontal="center" vertical="center"/>
    </xf>
    <xf numFmtId="4" fontId="17" fillId="0" borderId="11" xfId="0" applyNumberFormat="1" applyFont="1" applyBorder="1" applyAlignment="1">
      <alignment horizontal="center"/>
    </xf>
    <xf numFmtId="4" fontId="17" fillId="0" borderId="12" xfId="0" applyNumberFormat="1" applyFont="1" applyBorder="1" applyAlignment="1">
      <alignment horizontal="center"/>
    </xf>
    <xf numFmtId="2" fontId="8" fillId="0" borderId="24" xfId="0" applyNumberFormat="1" applyFont="1" applyBorder="1" applyAlignment="1">
      <alignment horizontal="center" vertical="center"/>
    </xf>
    <xf numFmtId="4" fontId="0" fillId="0" borderId="0" xfId="0" applyNumberFormat="1"/>
    <xf numFmtId="4" fontId="5" fillId="0" borderId="45" xfId="0" quotePrefix="1" applyNumberFormat="1" applyFont="1" applyBorder="1" applyAlignment="1">
      <alignment horizontal="center" vertical="center"/>
    </xf>
    <xf numFmtId="4" fontId="8" fillId="0" borderId="45" xfId="0" applyNumberFormat="1" applyFont="1" applyBorder="1" applyAlignment="1">
      <alignment horizontal="center"/>
    </xf>
    <xf numFmtId="2" fontId="8" fillId="0" borderId="0" xfId="0" applyNumberFormat="1" applyFont="1"/>
    <xf numFmtId="164" fontId="8" fillId="0" borderId="0" xfId="0" applyNumberFormat="1" applyFont="1"/>
    <xf numFmtId="164" fontId="0" fillId="0" borderId="0" xfId="0" applyNumberFormat="1"/>
    <xf numFmtId="164" fontId="2" fillId="0" borderId="0" xfId="0" applyNumberFormat="1" applyFont="1"/>
    <xf numFmtId="164" fontId="10" fillId="0" borderId="0" xfId="0" applyNumberFormat="1" applyFont="1"/>
    <xf numFmtId="2" fontId="23" fillId="0" borderId="55" xfId="0" applyNumberFormat="1" applyFont="1" applyBorder="1" applyAlignment="1">
      <alignment horizontal="center" wrapText="1"/>
    </xf>
    <xf numFmtId="4" fontId="11" fillId="0" borderId="56" xfId="1" applyNumberFormat="1" applyFont="1" applyBorder="1" applyAlignment="1">
      <alignment horizontal="center" vertical="center"/>
    </xf>
    <xf numFmtId="4" fontId="11" fillId="0" borderId="57" xfId="1" applyNumberFormat="1" applyFont="1" applyBorder="1" applyAlignment="1">
      <alignment horizontal="center" vertical="center"/>
    </xf>
    <xf numFmtId="4" fontId="11" fillId="0" borderId="58" xfId="1" applyNumberFormat="1" applyFont="1" applyBorder="1" applyAlignment="1">
      <alignment horizontal="center" vertical="center"/>
    </xf>
    <xf numFmtId="2" fontId="24" fillId="0" borderId="11" xfId="0" applyNumberFormat="1" applyFont="1" applyBorder="1" applyAlignment="1">
      <alignment horizontal="center" wrapText="1"/>
    </xf>
    <xf numFmtId="2" fontId="24" fillId="0" borderId="50" xfId="0" applyNumberFormat="1" applyFont="1" applyBorder="1" applyAlignment="1">
      <alignment horizontal="center" wrapText="1"/>
    </xf>
    <xf numFmtId="2" fontId="24" fillId="0" borderId="12" xfId="0" applyNumberFormat="1" applyFont="1" applyBorder="1" applyAlignment="1">
      <alignment horizontal="center" wrapText="1"/>
    </xf>
    <xf numFmtId="2" fontId="24" fillId="0" borderId="13" xfId="0" applyNumberFormat="1" applyFont="1" applyBorder="1" applyAlignment="1">
      <alignment horizontal="center" wrapText="1"/>
    </xf>
    <xf numFmtId="3" fontId="3" fillId="0" borderId="0" xfId="0" applyNumberFormat="1" applyFont="1"/>
    <xf numFmtId="3" fontId="3" fillId="0" borderId="59" xfId="0" applyNumberFormat="1" applyFont="1" applyBorder="1"/>
    <xf numFmtId="0" fontId="3" fillId="0" borderId="0" xfId="0" applyFont="1" applyAlignment="1">
      <alignment horizontal="center"/>
    </xf>
    <xf numFmtId="2" fontId="23" fillId="0" borderId="4" xfId="0" applyNumberFormat="1" applyFont="1" applyBorder="1" applyAlignment="1">
      <alignment horizontal="center" wrapText="1"/>
    </xf>
    <xf numFmtId="0" fontId="11" fillId="0" borderId="19" xfId="0" applyFont="1" applyBorder="1"/>
    <xf numFmtId="0" fontId="14" fillId="0" borderId="0" xfId="0" applyFont="1"/>
    <xf numFmtId="0" fontId="2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43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4" fontId="2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2" fillId="0" borderId="59" xfId="0" applyNumberFormat="1" applyFont="1" applyBorder="1"/>
    <xf numFmtId="3" fontId="2" fillId="0" borderId="7" xfId="0" applyNumberFormat="1" applyFont="1" applyBorder="1"/>
    <xf numFmtId="3" fontId="2" fillId="0" borderId="0" xfId="0" applyNumberFormat="1" applyFont="1" applyAlignment="1">
      <alignment horizontal="right"/>
    </xf>
    <xf numFmtId="0" fontId="17" fillId="0" borderId="4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7" fillId="0" borderId="60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2" fontId="15" fillId="0" borderId="61" xfId="0" applyNumberFormat="1" applyFont="1" applyBorder="1" applyAlignment="1">
      <alignment horizontal="center" wrapText="1"/>
    </xf>
    <xf numFmtId="2" fontId="15" fillId="0" borderId="62" xfId="0" applyNumberFormat="1" applyFont="1" applyBorder="1" applyAlignment="1">
      <alignment horizontal="center" wrapText="1"/>
    </xf>
    <xf numFmtId="2" fontId="15" fillId="0" borderId="63" xfId="0" applyNumberFormat="1" applyFont="1" applyBorder="1" applyAlignment="1">
      <alignment horizontal="center" wrapText="1"/>
    </xf>
    <xf numFmtId="2" fontId="22" fillId="0" borderId="60" xfId="0" applyNumberFormat="1" applyFont="1" applyBorder="1" applyAlignment="1">
      <alignment horizontal="center" wrapText="1"/>
    </xf>
    <xf numFmtId="2" fontId="23" fillId="0" borderId="1" xfId="0" applyNumberFormat="1" applyFont="1" applyBorder="1" applyAlignment="1">
      <alignment horizontal="center" wrapText="1"/>
    </xf>
    <xf numFmtId="2" fontId="5" fillId="0" borderId="19" xfId="0" applyNumberFormat="1" applyFont="1" applyBorder="1"/>
    <xf numFmtId="0" fontId="17" fillId="0" borderId="0" xfId="0" applyFont="1" applyAlignment="1">
      <alignment horizontal="center" vertical="center"/>
    </xf>
    <xf numFmtId="2" fontId="19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 vertical="center"/>
    </xf>
    <xf numFmtId="2" fontId="15" fillId="0" borderId="4" xfId="0" applyNumberFormat="1" applyFont="1" applyBorder="1" applyAlignment="1">
      <alignment horizontal="center" wrapText="1"/>
    </xf>
    <xf numFmtId="2" fontId="15" fillId="0" borderId="45" xfId="0" applyNumberFormat="1" applyFont="1" applyBorder="1" applyAlignment="1">
      <alignment horizontal="center" wrapText="1"/>
    </xf>
    <xf numFmtId="2" fontId="15" fillId="0" borderId="5" xfId="0" applyNumberFormat="1" applyFont="1" applyBorder="1" applyAlignment="1">
      <alignment horizontal="center" wrapText="1"/>
    </xf>
    <xf numFmtId="2" fontId="15" fillId="0" borderId="64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34" xfId="0" quotePrefix="1" applyFont="1" applyBorder="1" applyAlignment="1">
      <alignment horizontal="center"/>
    </xf>
    <xf numFmtId="0" fontId="2" fillId="0" borderId="0" xfId="0" quotePrefix="1" applyFont="1"/>
    <xf numFmtId="0" fontId="8" fillId="0" borderId="0" xfId="0" quotePrefix="1" applyFont="1"/>
    <xf numFmtId="0" fontId="10" fillId="0" borderId="43" xfId="0" quotePrefix="1" applyFont="1" applyBorder="1" applyAlignment="1">
      <alignment horizontal="center"/>
    </xf>
    <xf numFmtId="0" fontId="10" fillId="0" borderId="65" xfId="0" quotePrefix="1" applyFont="1" applyBorder="1" applyAlignment="1">
      <alignment horizontal="center"/>
    </xf>
    <xf numFmtId="0" fontId="2" fillId="0" borderId="43" xfId="0" quotePrefix="1" applyFont="1" applyBorder="1" applyAlignment="1">
      <alignment horizontal="center"/>
    </xf>
    <xf numFmtId="0" fontId="27" fillId="0" borderId="0" xfId="0" applyFont="1"/>
    <xf numFmtId="2" fontId="11" fillId="0" borderId="30" xfId="0" applyNumberFormat="1" applyFont="1" applyBorder="1" applyAlignment="1">
      <alignment horizontal="center"/>
    </xf>
    <xf numFmtId="2" fontId="11" fillId="0" borderId="66" xfId="0" applyNumberFormat="1" applyFont="1" applyBorder="1" applyAlignment="1">
      <alignment horizontal="center"/>
    </xf>
    <xf numFmtId="4" fontId="10" fillId="0" borderId="67" xfId="0" quotePrefix="1" applyNumberFormat="1" applyFont="1" applyBorder="1" applyAlignment="1">
      <alignment horizontal="center" vertical="center"/>
    </xf>
    <xf numFmtId="4" fontId="11" fillId="0" borderId="2" xfId="0" quotePrefix="1" applyNumberFormat="1" applyFont="1" applyBorder="1" applyAlignment="1">
      <alignment horizontal="center" vertical="center"/>
    </xf>
    <xf numFmtId="4" fontId="17" fillId="0" borderId="67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 wrapText="1"/>
    </xf>
    <xf numFmtId="4" fontId="10" fillId="0" borderId="13" xfId="0" applyNumberFormat="1" applyFont="1" applyBorder="1" applyAlignment="1">
      <alignment horizontal="center" vertical="center"/>
    </xf>
    <xf numFmtId="4" fontId="10" fillId="0" borderId="68" xfId="0" applyNumberFormat="1" applyFont="1" applyBorder="1" applyAlignment="1">
      <alignment horizontal="center" vertical="center"/>
    </xf>
    <xf numFmtId="4" fontId="8" fillId="0" borderId="69" xfId="0" applyNumberFormat="1" applyFont="1" applyBorder="1" applyAlignment="1">
      <alignment horizontal="center"/>
    </xf>
    <xf numFmtId="2" fontId="8" fillId="0" borderId="70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17" fontId="1" fillId="0" borderId="0" xfId="0" applyNumberFormat="1" applyFont="1" applyAlignment="1">
      <alignment horizontal="center"/>
    </xf>
    <xf numFmtId="17" fontId="10" fillId="0" borderId="65" xfId="0" applyNumberFormat="1" applyFont="1" applyBorder="1" applyAlignment="1">
      <alignment horizontal="center"/>
    </xf>
    <xf numFmtId="17" fontId="8" fillId="0" borderId="2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 vertical="center"/>
    </xf>
    <xf numFmtId="2" fontId="24" fillId="0" borderId="50" xfId="0" quotePrefix="1" applyNumberFormat="1" applyFont="1" applyBorder="1" applyAlignment="1">
      <alignment horizontal="center" wrapText="1"/>
    </xf>
    <xf numFmtId="2" fontId="15" fillId="0" borderId="48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wrapText="1"/>
    </xf>
    <xf numFmtId="2" fontId="15" fillId="0" borderId="44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center"/>
    </xf>
    <xf numFmtId="0" fontId="5" fillId="0" borderId="74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0" fillId="0" borderId="1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/>
    </xf>
    <xf numFmtId="0" fontId="0" fillId="0" borderId="23" xfId="0" applyBorder="1"/>
    <xf numFmtId="0" fontId="10" fillId="0" borderId="19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80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20" fillId="0" borderId="82" xfId="0" applyFont="1" applyBorder="1" applyAlignment="1">
      <alignment horizontal="center" vertical="center"/>
    </xf>
    <xf numFmtId="0" fontId="20" fillId="0" borderId="83" xfId="0" applyFont="1" applyBorder="1" applyAlignment="1">
      <alignment horizontal="center" vertical="center"/>
    </xf>
    <xf numFmtId="0" fontId="20" fillId="0" borderId="84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11" fillId="0" borderId="39" xfId="0" applyFont="1" applyBorder="1" applyAlignment="1">
      <alignment horizontal="left" vertical="center"/>
    </xf>
    <xf numFmtId="0" fontId="20" fillId="0" borderId="82" xfId="0" applyFont="1" applyBorder="1" applyAlignment="1">
      <alignment horizontal="center" vertical="center" wrapText="1"/>
    </xf>
    <xf numFmtId="0" fontId="20" fillId="0" borderId="83" xfId="0" applyFont="1" applyBorder="1" applyAlignment="1">
      <alignment horizontal="center" vertical="center" wrapText="1"/>
    </xf>
    <xf numFmtId="0" fontId="20" fillId="0" borderId="84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left" vertical="center"/>
    </xf>
    <xf numFmtId="0" fontId="16" fillId="0" borderId="49" xfId="0" applyFont="1" applyBorder="1" applyAlignment="1">
      <alignment horizontal="center" vertical="center" wrapText="1"/>
    </xf>
    <xf numFmtId="0" fontId="16" fillId="0" borderId="86" xfId="0" applyFont="1" applyBorder="1" applyAlignment="1">
      <alignment horizontal="center" vertical="center" wrapText="1"/>
    </xf>
    <xf numFmtId="0" fontId="16" fillId="0" borderId="8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35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2" fontId="8" fillId="0" borderId="35" xfId="0" applyNumberFormat="1" applyFont="1" applyBorder="1" applyAlignment="1">
      <alignment horizontal="center" vertical="center"/>
    </xf>
    <xf numFmtId="2" fontId="8" fillId="0" borderId="43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2" fontId="8" fillId="0" borderId="35" xfId="0" quotePrefix="1" applyNumberFormat="1" applyFont="1" applyBorder="1" applyAlignment="1">
      <alignment horizontal="center" vertical="center"/>
    </xf>
    <xf numFmtId="2" fontId="8" fillId="0" borderId="43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2A36D834-65CA-4086-A54E-333E6EA71FF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D849E-7031-4218-B1E5-B755572326A4}">
  <sheetPr>
    <pageSetUpPr fitToPage="1"/>
  </sheetPr>
  <dimension ref="A1:J45"/>
  <sheetViews>
    <sheetView showGridLines="0" topLeftCell="A8" workbookViewId="0">
      <selection activeCell="H40" sqref="H40"/>
    </sheetView>
  </sheetViews>
  <sheetFormatPr baseColWidth="10" defaultColWidth="9.140625" defaultRowHeight="12.75" x14ac:dyDescent="0.2"/>
  <cols>
    <col min="1" max="1" width="29.5703125" customWidth="1"/>
    <col min="2" max="2" width="11.28515625" customWidth="1"/>
    <col min="3" max="3" width="11.42578125" customWidth="1"/>
    <col min="4" max="4" width="18.28515625" customWidth="1"/>
    <col min="5" max="5" width="17.5703125" customWidth="1"/>
    <col min="6" max="6" width="13.85546875" customWidth="1"/>
    <col min="7" max="256" width="11.42578125" customWidth="1"/>
  </cols>
  <sheetData>
    <row r="1" spans="1:9" s="33" customFormat="1" ht="22.5" customHeight="1" x14ac:dyDescent="0.2">
      <c r="A1" s="258" t="s">
        <v>0</v>
      </c>
      <c r="B1" s="258"/>
      <c r="C1" s="258"/>
      <c r="D1" s="258"/>
      <c r="E1" s="258"/>
      <c r="F1" s="258"/>
    </row>
    <row r="2" spans="1:9" ht="23.25" customHeight="1" x14ac:dyDescent="0.2"/>
    <row r="3" spans="1:9" s="33" customFormat="1" ht="24" customHeight="1" x14ac:dyDescent="0.2">
      <c r="A3" s="259" t="s">
        <v>1</v>
      </c>
      <c r="B3" s="259"/>
      <c r="C3" s="259"/>
      <c r="D3" s="259"/>
      <c r="E3" s="259"/>
      <c r="F3" s="259"/>
    </row>
    <row r="4" spans="1:9" s="33" customFormat="1" ht="13.5" customHeight="1" x14ac:dyDescent="0.2">
      <c r="A4" s="149"/>
      <c r="B4" s="149"/>
      <c r="C4" s="149"/>
      <c r="D4" s="149"/>
      <c r="E4" s="149"/>
      <c r="F4" s="149"/>
    </row>
    <row r="5" spans="1:9" ht="24" customHeight="1" x14ac:dyDescent="0.2">
      <c r="A5" s="259" t="s">
        <v>2</v>
      </c>
      <c r="B5" s="259"/>
      <c r="C5" s="259"/>
      <c r="D5" s="259"/>
      <c r="E5" s="259"/>
      <c r="F5" s="259"/>
    </row>
    <row r="6" spans="1:9" ht="24" customHeight="1" x14ac:dyDescent="0.2">
      <c r="A6" s="149"/>
      <c r="B6" s="149"/>
      <c r="C6" s="149"/>
      <c r="D6" s="149"/>
      <c r="E6" s="149"/>
      <c r="F6" s="149"/>
    </row>
    <row r="7" spans="1:9" ht="17.25" customHeight="1" x14ac:dyDescent="0.3">
      <c r="A7" s="260" t="s">
        <v>3</v>
      </c>
      <c r="B7" s="260"/>
      <c r="C7" s="260"/>
      <c r="D7" s="260"/>
      <c r="E7" s="260"/>
      <c r="F7" s="260"/>
    </row>
    <row r="8" spans="1:9" ht="19.5" customHeight="1" thickBot="1" x14ac:dyDescent="0.35">
      <c r="A8" s="1"/>
      <c r="B8" s="1"/>
      <c r="C8" s="235"/>
      <c r="D8" s="235"/>
    </row>
    <row r="9" spans="1:9" s="35" customFormat="1" ht="14.25" customHeight="1" x14ac:dyDescent="0.2">
      <c r="A9" s="34"/>
      <c r="B9" s="34"/>
      <c r="C9" s="34"/>
      <c r="D9" s="61" t="s">
        <v>214</v>
      </c>
      <c r="E9" s="61" t="s">
        <v>214</v>
      </c>
    </row>
    <row r="10" spans="1:9" s="35" customFormat="1" ht="15.95" customHeight="1" thickBot="1" x14ac:dyDescent="0.25">
      <c r="A10" s="34"/>
      <c r="B10" s="34"/>
      <c r="C10" s="79"/>
      <c r="D10" s="217" t="s">
        <v>215</v>
      </c>
      <c r="E10" s="217" t="s">
        <v>216</v>
      </c>
    </row>
    <row r="11" spans="1:9" s="35" customFormat="1" ht="15.95" customHeight="1" thickBot="1" x14ac:dyDescent="0.25">
      <c r="A11" s="56" t="s">
        <v>4</v>
      </c>
      <c r="B11" s="56"/>
      <c r="C11" s="56" t="s">
        <v>5</v>
      </c>
      <c r="D11" s="57" t="s">
        <v>6</v>
      </c>
      <c r="E11" s="57" t="s">
        <v>6</v>
      </c>
      <c r="F11" s="58" t="s">
        <v>7</v>
      </c>
    </row>
    <row r="12" spans="1:9" s="35" customFormat="1" ht="3.75" customHeight="1" thickBot="1" x14ac:dyDescent="0.25">
      <c r="A12" s="211"/>
      <c r="B12" s="211"/>
      <c r="C12" s="211"/>
    </row>
    <row r="13" spans="1:9" s="35" customFormat="1" ht="15" customHeight="1" x14ac:dyDescent="0.25">
      <c r="A13" s="263" t="s">
        <v>8</v>
      </c>
      <c r="B13" s="266" t="s">
        <v>9</v>
      </c>
      <c r="C13" s="50" t="s">
        <v>10</v>
      </c>
      <c r="D13" s="51">
        <v>7.39</v>
      </c>
      <c r="E13" s="51">
        <v>7.39</v>
      </c>
      <c r="F13" s="52">
        <f>+E13-D13</f>
        <v>0</v>
      </c>
      <c r="G13" s="49"/>
      <c r="H13" s="49"/>
      <c r="I13" s="49"/>
    </row>
    <row r="14" spans="1:9" s="35" customFormat="1" ht="15" customHeight="1" x14ac:dyDescent="0.25">
      <c r="A14" s="264"/>
      <c r="B14" s="261"/>
      <c r="C14" s="36" t="s">
        <v>11</v>
      </c>
      <c r="D14" s="224">
        <v>7.17</v>
      </c>
      <c r="E14" s="224">
        <v>7.17</v>
      </c>
      <c r="F14" s="53">
        <f>+E14-D14</f>
        <v>0</v>
      </c>
      <c r="G14" s="49"/>
      <c r="H14" s="49"/>
      <c r="I14" s="49"/>
    </row>
    <row r="15" spans="1:9" s="35" customFormat="1" ht="15" customHeight="1" x14ac:dyDescent="0.25">
      <c r="A15" s="264"/>
      <c r="B15" s="261"/>
      <c r="C15" s="36" t="s">
        <v>12</v>
      </c>
      <c r="D15" s="224">
        <v>7.06</v>
      </c>
      <c r="E15" s="224">
        <v>7.06</v>
      </c>
      <c r="F15" s="53">
        <f>+E15-D15</f>
        <v>0</v>
      </c>
      <c r="G15" s="49"/>
      <c r="H15" s="49"/>
      <c r="I15" s="49"/>
    </row>
    <row r="16" spans="1:9" s="35" customFormat="1" ht="15" customHeight="1" x14ac:dyDescent="0.25">
      <c r="A16" s="264"/>
      <c r="B16" s="261"/>
      <c r="C16" s="36" t="s">
        <v>13</v>
      </c>
      <c r="D16" s="225">
        <v>6.37</v>
      </c>
      <c r="E16" s="225">
        <v>6.37</v>
      </c>
      <c r="F16" s="53">
        <f>+E16-D16</f>
        <v>0</v>
      </c>
      <c r="G16" s="49"/>
      <c r="H16" s="49"/>
      <c r="I16" s="49"/>
    </row>
    <row r="17" spans="1:9" s="35" customFormat="1" ht="3" customHeight="1" x14ac:dyDescent="0.25">
      <c r="A17" s="264"/>
      <c r="B17" s="38"/>
      <c r="C17" s="39"/>
      <c r="D17" s="37"/>
      <c r="E17" s="37"/>
      <c r="F17" s="53"/>
      <c r="H17" s="49"/>
      <c r="I17" s="49"/>
    </row>
    <row r="18" spans="1:9" s="35" customFormat="1" ht="15" customHeight="1" x14ac:dyDescent="0.25">
      <c r="A18" s="264"/>
      <c r="B18" s="261" t="s">
        <v>14</v>
      </c>
      <c r="C18" s="40" t="s">
        <v>10</v>
      </c>
      <c r="D18" s="224">
        <v>7.33</v>
      </c>
      <c r="E18" s="224">
        <v>7.33</v>
      </c>
      <c r="F18" s="53">
        <f>+E18-D18</f>
        <v>0</v>
      </c>
      <c r="G18" s="49"/>
      <c r="H18" s="49"/>
      <c r="I18" s="49"/>
    </row>
    <row r="19" spans="1:9" s="35" customFormat="1" ht="15" customHeight="1" x14ac:dyDescent="0.25">
      <c r="A19" s="264"/>
      <c r="B19" s="261"/>
      <c r="C19" s="36" t="s">
        <v>11</v>
      </c>
      <c r="D19" s="225">
        <v>7.27</v>
      </c>
      <c r="E19" s="225">
        <v>7.27</v>
      </c>
      <c r="F19" s="53">
        <f>+E19-D19</f>
        <v>0</v>
      </c>
      <c r="G19" s="49"/>
      <c r="H19" s="49"/>
      <c r="I19" s="49"/>
    </row>
    <row r="20" spans="1:9" s="35" customFormat="1" ht="15" customHeight="1" x14ac:dyDescent="0.25">
      <c r="A20" s="264"/>
      <c r="B20" s="261"/>
      <c r="C20" s="36" t="s">
        <v>12</v>
      </c>
      <c r="D20" s="37">
        <v>7.03</v>
      </c>
      <c r="E20" s="37">
        <v>7.03</v>
      </c>
      <c r="F20" s="53">
        <f>+E20-D20</f>
        <v>0</v>
      </c>
      <c r="G20" s="49"/>
      <c r="H20" s="49"/>
      <c r="I20" s="49"/>
    </row>
    <row r="21" spans="1:9" s="35" customFormat="1" ht="15" customHeight="1" x14ac:dyDescent="0.25">
      <c r="A21" s="264"/>
      <c r="B21" s="261"/>
      <c r="C21" s="36" t="s">
        <v>13</v>
      </c>
      <c r="D21" s="224">
        <v>6.64</v>
      </c>
      <c r="E21" s="224">
        <v>6.64</v>
      </c>
      <c r="F21" s="53">
        <f>+E21-D21</f>
        <v>0</v>
      </c>
      <c r="G21" s="49"/>
      <c r="H21" s="49"/>
      <c r="I21" s="49"/>
    </row>
    <row r="22" spans="1:9" s="35" customFormat="1" ht="3" customHeight="1" x14ac:dyDescent="0.25">
      <c r="A22" s="264"/>
      <c r="B22" s="41"/>
      <c r="C22" s="39"/>
      <c r="D22" s="178"/>
      <c r="E22" s="178"/>
      <c r="F22" s="53"/>
      <c r="H22" s="49"/>
      <c r="I22" s="49"/>
    </row>
    <row r="23" spans="1:9" s="35" customFormat="1" ht="15" customHeight="1" x14ac:dyDescent="0.25">
      <c r="A23" s="264"/>
      <c r="B23" s="261" t="s">
        <v>15</v>
      </c>
      <c r="C23" s="36" t="s">
        <v>10</v>
      </c>
      <c r="D23" s="224">
        <v>7.16</v>
      </c>
      <c r="E23" s="224">
        <v>7.16</v>
      </c>
      <c r="F23" s="53">
        <f>+E23-D23</f>
        <v>0</v>
      </c>
      <c r="G23" s="49"/>
      <c r="H23" s="49"/>
      <c r="I23" s="49"/>
    </row>
    <row r="24" spans="1:9" s="35" customFormat="1" ht="15" customHeight="1" x14ac:dyDescent="0.25">
      <c r="A24" s="264"/>
      <c r="B24" s="261"/>
      <c r="C24" s="36" t="s">
        <v>11</v>
      </c>
      <c r="D24" s="37">
        <v>7.13</v>
      </c>
      <c r="E24" s="37">
        <v>7.13</v>
      </c>
      <c r="F24" s="53">
        <f>+E24-D24</f>
        <v>0</v>
      </c>
      <c r="G24" s="49"/>
      <c r="H24" s="49"/>
      <c r="I24" s="49"/>
    </row>
    <row r="25" spans="1:9" s="35" customFormat="1" ht="15" customHeight="1" x14ac:dyDescent="0.25">
      <c r="A25" s="264"/>
      <c r="B25" s="261"/>
      <c r="C25" s="36" t="s">
        <v>12</v>
      </c>
      <c r="D25" s="37">
        <v>6.97</v>
      </c>
      <c r="E25" s="37">
        <v>6.97</v>
      </c>
      <c r="F25" s="53">
        <f>+E25-D25</f>
        <v>0</v>
      </c>
      <c r="G25" s="49"/>
      <c r="H25" s="49"/>
      <c r="I25" s="49"/>
    </row>
    <row r="26" spans="1:9" s="35" customFormat="1" ht="15" customHeight="1" x14ac:dyDescent="0.25">
      <c r="A26" s="264"/>
      <c r="B26" s="261"/>
      <c r="C26" s="36" t="s">
        <v>13</v>
      </c>
      <c r="D26" s="224">
        <v>6.64</v>
      </c>
      <c r="E26" s="224">
        <v>6.64</v>
      </c>
      <c r="F26" s="53">
        <f>+E26-D26</f>
        <v>0</v>
      </c>
      <c r="G26" s="49"/>
      <c r="H26" s="49"/>
      <c r="I26" s="49"/>
    </row>
    <row r="27" spans="1:9" s="35" customFormat="1" ht="3" customHeight="1" x14ac:dyDescent="0.25">
      <c r="A27" s="264"/>
      <c r="B27" s="42"/>
      <c r="C27" s="39"/>
      <c r="D27" s="43"/>
      <c r="E27" s="43"/>
      <c r="F27" s="53"/>
      <c r="H27" s="49"/>
      <c r="I27" s="49"/>
    </row>
    <row r="28" spans="1:9" s="35" customFormat="1" ht="15" customHeight="1" x14ac:dyDescent="0.25">
      <c r="A28" s="264"/>
      <c r="B28" s="261" t="s">
        <v>16</v>
      </c>
      <c r="C28" s="36" t="s">
        <v>10</v>
      </c>
      <c r="D28" s="225">
        <v>7.07</v>
      </c>
      <c r="E28" s="225">
        <v>7.07</v>
      </c>
      <c r="F28" s="53">
        <f>+E28-D28</f>
        <v>0</v>
      </c>
      <c r="G28" s="49"/>
      <c r="H28" s="49"/>
      <c r="I28" s="49"/>
    </row>
    <row r="29" spans="1:9" s="35" customFormat="1" ht="15" customHeight="1" x14ac:dyDescent="0.25">
      <c r="A29" s="264"/>
      <c r="B29" s="261"/>
      <c r="C29" s="36" t="s">
        <v>11</v>
      </c>
      <c r="D29" s="37">
        <v>6.97</v>
      </c>
      <c r="E29" s="37">
        <v>6.97</v>
      </c>
      <c r="F29" s="53">
        <f>+E29-D29</f>
        <v>0</v>
      </c>
      <c r="G29" s="49"/>
      <c r="H29" s="49"/>
      <c r="I29" s="49"/>
    </row>
    <row r="30" spans="1:9" s="35" customFormat="1" ht="15" customHeight="1" x14ac:dyDescent="0.25">
      <c r="A30" s="264"/>
      <c r="B30" s="261"/>
      <c r="C30" s="36" t="s">
        <v>12</v>
      </c>
      <c r="D30" s="37">
        <v>6.83</v>
      </c>
      <c r="E30" s="37">
        <v>6.83</v>
      </c>
      <c r="F30" s="53">
        <f>+E30-D30</f>
        <v>0</v>
      </c>
      <c r="G30" s="49"/>
      <c r="H30" s="49"/>
      <c r="I30" s="49"/>
    </row>
    <row r="31" spans="1:9" s="35" customFormat="1" ht="15" customHeight="1" thickBot="1" x14ac:dyDescent="0.3">
      <c r="A31" s="265"/>
      <c r="B31" s="262"/>
      <c r="C31" s="54" t="s">
        <v>13</v>
      </c>
      <c r="D31" s="55">
        <v>6.65</v>
      </c>
      <c r="E31" s="55">
        <v>6.65</v>
      </c>
      <c r="F31" s="136">
        <f>+E31-D31</f>
        <v>0</v>
      </c>
      <c r="G31" s="49"/>
      <c r="H31" s="49"/>
      <c r="I31" s="49"/>
    </row>
    <row r="32" spans="1:9" s="35" customFormat="1" ht="34.5" customHeight="1" thickBot="1" x14ac:dyDescent="0.3">
      <c r="B32" s="212"/>
      <c r="C32" s="213"/>
      <c r="D32" s="216"/>
      <c r="E32" s="216"/>
      <c r="F32" s="44"/>
    </row>
    <row r="33" spans="1:10" s="35" customFormat="1" ht="15" customHeight="1" x14ac:dyDescent="0.25">
      <c r="A33" s="252" t="s">
        <v>17</v>
      </c>
      <c r="B33" s="253"/>
      <c r="C33" s="50" t="s">
        <v>18</v>
      </c>
      <c r="D33" s="51">
        <v>6.85</v>
      </c>
      <c r="E33" s="51">
        <v>6.85</v>
      </c>
      <c r="F33" s="52">
        <f t="shared" ref="F33:F38" si="0">+E33-D33</f>
        <v>0</v>
      </c>
    </row>
    <row r="34" spans="1:10" s="35" customFormat="1" ht="15" customHeight="1" x14ac:dyDescent="0.25">
      <c r="A34" s="254"/>
      <c r="B34" s="255"/>
      <c r="C34" s="36" t="s">
        <v>19</v>
      </c>
      <c r="D34" s="37">
        <v>7.1</v>
      </c>
      <c r="E34" s="37">
        <v>7.1</v>
      </c>
      <c r="F34" s="53">
        <f t="shared" si="0"/>
        <v>0</v>
      </c>
      <c r="H34" s="49"/>
      <c r="I34" s="49"/>
      <c r="J34" s="165"/>
    </row>
    <row r="35" spans="1:10" s="35" customFormat="1" ht="15" customHeight="1" x14ac:dyDescent="0.25">
      <c r="A35" s="254"/>
      <c r="B35" s="255"/>
      <c r="C35" s="36" t="s">
        <v>20</v>
      </c>
      <c r="D35" s="37">
        <v>7.35</v>
      </c>
      <c r="E35" s="37">
        <v>7.35</v>
      </c>
      <c r="F35" s="53">
        <f t="shared" si="0"/>
        <v>0</v>
      </c>
      <c r="J35" s="49"/>
    </row>
    <row r="36" spans="1:10" s="35" customFormat="1" ht="15" customHeight="1" x14ac:dyDescent="0.25">
      <c r="A36" s="254"/>
      <c r="B36" s="255"/>
      <c r="C36" s="36" t="s">
        <v>21</v>
      </c>
      <c r="D36" s="37">
        <v>14</v>
      </c>
      <c r="E36" s="37">
        <v>14</v>
      </c>
      <c r="F36" s="53">
        <f>+E36-D36</f>
        <v>0</v>
      </c>
      <c r="I36" s="49"/>
      <c r="J36" s="49"/>
    </row>
    <row r="37" spans="1:10" s="35" customFormat="1" ht="15" customHeight="1" x14ac:dyDescent="0.25">
      <c r="A37" s="254"/>
      <c r="B37" s="255"/>
      <c r="C37" s="36" t="s">
        <v>22</v>
      </c>
      <c r="D37" s="37">
        <v>7.8</v>
      </c>
      <c r="E37" s="37">
        <v>7.8</v>
      </c>
      <c r="F37" s="53">
        <f t="shared" si="0"/>
        <v>0</v>
      </c>
    </row>
    <row r="38" spans="1:10" s="35" customFormat="1" ht="15" customHeight="1" thickBot="1" x14ac:dyDescent="0.3">
      <c r="A38" s="256"/>
      <c r="B38" s="257"/>
      <c r="C38" s="54" t="s">
        <v>23</v>
      </c>
      <c r="D38" s="55">
        <v>8.4499999999999993</v>
      </c>
      <c r="E38" s="55">
        <v>8.4499999999999993</v>
      </c>
      <c r="F38" s="136">
        <f t="shared" si="0"/>
        <v>0</v>
      </c>
    </row>
    <row r="44" spans="1:10" x14ac:dyDescent="0.2">
      <c r="D44" s="31"/>
    </row>
    <row r="45" spans="1:10" x14ac:dyDescent="0.2">
      <c r="F45" t="s">
        <v>24</v>
      </c>
    </row>
  </sheetData>
  <mergeCells count="10">
    <mergeCell ref="A33:B38"/>
    <mergeCell ref="A1:F1"/>
    <mergeCell ref="A3:F3"/>
    <mergeCell ref="A7:F7"/>
    <mergeCell ref="B28:B31"/>
    <mergeCell ref="A13:A31"/>
    <mergeCell ref="B13:B16"/>
    <mergeCell ref="B18:B21"/>
    <mergeCell ref="B23:B26"/>
    <mergeCell ref="A5:F5"/>
  </mergeCells>
  <phoneticPr fontId="0" type="noConversion"/>
  <printOptions horizontalCentered="1"/>
  <pageMargins left="0" right="0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49FF8-8773-46E1-88D4-B49364A4C06E}">
  <sheetPr>
    <pageSetUpPr fitToPage="1"/>
  </sheetPr>
  <dimension ref="A1:I45"/>
  <sheetViews>
    <sheetView showGridLines="0" topLeftCell="A8" workbookViewId="0">
      <selection activeCell="D33" sqref="D33:D38"/>
    </sheetView>
  </sheetViews>
  <sheetFormatPr baseColWidth="10" defaultColWidth="9.140625" defaultRowHeight="12.75" x14ac:dyDescent="0.2"/>
  <cols>
    <col min="1" max="1" width="29.5703125" customWidth="1"/>
    <col min="2" max="2" width="11.28515625" customWidth="1"/>
    <col min="3" max="3" width="11.42578125" customWidth="1"/>
    <col min="4" max="4" width="18.28515625" customWidth="1"/>
    <col min="5" max="5" width="17.5703125" customWidth="1"/>
    <col min="6" max="6" width="13.85546875" customWidth="1"/>
    <col min="7" max="8" width="11.42578125" customWidth="1"/>
    <col min="9" max="9" width="16" bestFit="1" customWidth="1"/>
    <col min="10" max="256" width="11.42578125" customWidth="1"/>
  </cols>
  <sheetData>
    <row r="1" spans="1:9" s="33" customFormat="1" ht="22.5" customHeight="1" x14ac:dyDescent="0.2">
      <c r="A1" s="258" t="s">
        <v>0</v>
      </c>
      <c r="B1" s="258"/>
      <c r="C1" s="258"/>
      <c r="D1" s="258"/>
      <c r="E1" s="258"/>
      <c r="F1" s="258"/>
    </row>
    <row r="2" spans="1:9" ht="23.25" customHeight="1" x14ac:dyDescent="0.2"/>
    <row r="3" spans="1:9" s="33" customFormat="1" ht="24" customHeight="1" x14ac:dyDescent="0.2">
      <c r="A3" s="259" t="s">
        <v>25</v>
      </c>
      <c r="B3" s="259"/>
      <c r="C3" s="259"/>
      <c r="D3" s="259"/>
      <c r="E3" s="259"/>
      <c r="F3" s="259"/>
    </row>
    <row r="4" spans="1:9" s="33" customFormat="1" ht="13.5" customHeight="1" x14ac:dyDescent="0.2">
      <c r="A4" s="149"/>
      <c r="B4" s="149"/>
      <c r="C4" s="149"/>
      <c r="D4" s="149"/>
      <c r="E4" s="149"/>
      <c r="F4" s="149"/>
    </row>
    <row r="5" spans="1:9" ht="24" customHeight="1" x14ac:dyDescent="0.2">
      <c r="A5" s="259" t="s">
        <v>2</v>
      </c>
      <c r="B5" s="259"/>
      <c r="C5" s="259"/>
      <c r="D5" s="259"/>
      <c r="E5" s="259"/>
      <c r="F5" s="259"/>
    </row>
    <row r="6" spans="1:9" ht="24" customHeight="1" x14ac:dyDescent="0.2">
      <c r="A6" s="149"/>
      <c r="B6" s="149"/>
      <c r="C6" s="149"/>
      <c r="D6" s="149"/>
      <c r="E6" s="149"/>
      <c r="F6" s="149"/>
    </row>
    <row r="7" spans="1:9" ht="17.25" customHeight="1" x14ac:dyDescent="0.3">
      <c r="A7" s="260" t="s">
        <v>3</v>
      </c>
      <c r="B7" s="260"/>
      <c r="C7" s="260"/>
      <c r="D7" s="260"/>
      <c r="E7" s="260"/>
      <c r="F7" s="260"/>
    </row>
    <row r="8" spans="1:9" ht="19.5" customHeight="1" thickBot="1" x14ac:dyDescent="0.35">
      <c r="A8" s="1"/>
      <c r="B8" s="1"/>
      <c r="C8" s="235"/>
      <c r="D8" s="235"/>
    </row>
    <row r="9" spans="1:9" s="35" customFormat="1" ht="14.25" customHeight="1" x14ac:dyDescent="0.2">
      <c r="A9" s="34"/>
      <c r="B9" s="34"/>
      <c r="C9" s="34"/>
      <c r="D9" s="61" t="str">
        <f>+'VACUNO añojos-vacas'!D9</f>
        <v>Mayo</v>
      </c>
      <c r="E9" s="61" t="str">
        <f>+'VACUNO añojos-vacas'!E9</f>
        <v>Mayo</v>
      </c>
    </row>
    <row r="10" spans="1:9" s="3" customFormat="1" ht="17.25" thickBot="1" x14ac:dyDescent="0.3">
      <c r="A10" s="2"/>
      <c r="B10" s="2"/>
      <c r="C10" s="2"/>
      <c r="D10" s="221" t="str">
        <f>'VACUNO añojos-vacas'!D10</f>
        <v>Semana 21/25</v>
      </c>
      <c r="E10" s="221" t="str">
        <f>'VACUNO añojos-vacas'!E10</f>
        <v>Semana 22/25</v>
      </c>
    </row>
    <row r="11" spans="1:9" s="35" customFormat="1" ht="15.95" customHeight="1" thickBot="1" x14ac:dyDescent="0.25">
      <c r="A11" s="56" t="s">
        <v>4</v>
      </c>
      <c r="B11" s="56"/>
      <c r="C11" s="56" t="s">
        <v>5</v>
      </c>
      <c r="D11" s="57" t="s">
        <v>6</v>
      </c>
      <c r="E11" s="57" t="s">
        <v>6</v>
      </c>
      <c r="F11" s="58" t="s">
        <v>7</v>
      </c>
    </row>
    <row r="12" spans="1:9" s="35" customFormat="1" ht="3.75" customHeight="1" thickBot="1" x14ac:dyDescent="0.25">
      <c r="A12" s="211"/>
      <c r="B12" s="211"/>
      <c r="C12" s="211"/>
    </row>
    <row r="13" spans="1:9" s="35" customFormat="1" ht="15" customHeight="1" x14ac:dyDescent="0.25">
      <c r="A13" s="267" t="s">
        <v>26</v>
      </c>
      <c r="B13" s="266" t="s">
        <v>27</v>
      </c>
      <c r="C13" s="59" t="s">
        <v>10</v>
      </c>
      <c r="D13" s="51">
        <v>7.8</v>
      </c>
      <c r="E13" s="51">
        <v>7.8</v>
      </c>
      <c r="F13" s="53">
        <f>+E13-D13</f>
        <v>0</v>
      </c>
      <c r="G13" s="49"/>
      <c r="H13" s="49"/>
      <c r="I13" s="49"/>
    </row>
    <row r="14" spans="1:9" s="35" customFormat="1" ht="15" customHeight="1" x14ac:dyDescent="0.25">
      <c r="A14" s="268"/>
      <c r="B14" s="261"/>
      <c r="C14" s="45" t="s">
        <v>11</v>
      </c>
      <c r="D14" s="37">
        <v>7.59</v>
      </c>
      <c r="E14" s="37">
        <v>7.59</v>
      </c>
      <c r="F14" s="53">
        <f t="shared" ref="F14:F38" si="0">+E14-D14</f>
        <v>0</v>
      </c>
      <c r="G14" s="49"/>
      <c r="H14" s="49"/>
      <c r="I14" s="49"/>
    </row>
    <row r="15" spans="1:9" s="35" customFormat="1" ht="15" customHeight="1" x14ac:dyDescent="0.25">
      <c r="A15" s="268"/>
      <c r="B15" s="261"/>
      <c r="C15" s="45" t="s">
        <v>12</v>
      </c>
      <c r="D15" s="37">
        <v>7.44</v>
      </c>
      <c r="E15" s="37">
        <v>7.44</v>
      </c>
      <c r="F15" s="53">
        <f t="shared" si="0"/>
        <v>0</v>
      </c>
      <c r="G15" s="49"/>
      <c r="H15" s="49"/>
      <c r="I15" s="49"/>
    </row>
    <row r="16" spans="1:9" s="35" customFormat="1" ht="15" customHeight="1" x14ac:dyDescent="0.25">
      <c r="A16" s="268"/>
      <c r="B16" s="261"/>
      <c r="C16" s="45" t="s">
        <v>13</v>
      </c>
      <c r="D16" s="37">
        <v>6.94</v>
      </c>
      <c r="E16" s="37">
        <v>6.94</v>
      </c>
      <c r="F16" s="53">
        <f t="shared" si="0"/>
        <v>0</v>
      </c>
      <c r="G16" s="49"/>
      <c r="H16" s="49"/>
      <c r="I16" s="49"/>
    </row>
    <row r="17" spans="1:9" s="35" customFormat="1" ht="3" customHeight="1" x14ac:dyDescent="0.25">
      <c r="A17" s="268"/>
      <c r="C17" s="34"/>
      <c r="D17" s="37"/>
      <c r="E17" s="37"/>
      <c r="F17" s="53"/>
      <c r="H17" s="49"/>
      <c r="I17" s="49"/>
    </row>
    <row r="18" spans="1:9" s="35" customFormat="1" ht="15" customHeight="1" x14ac:dyDescent="0.25">
      <c r="A18" s="268"/>
      <c r="B18" s="261" t="s">
        <v>28</v>
      </c>
      <c r="C18" s="45" t="s">
        <v>10</v>
      </c>
      <c r="D18" s="37">
        <v>7.77</v>
      </c>
      <c r="E18" s="37">
        <v>7.77</v>
      </c>
      <c r="F18" s="53">
        <f t="shared" si="0"/>
        <v>0</v>
      </c>
      <c r="G18" s="49"/>
      <c r="H18" s="49"/>
      <c r="I18" s="49"/>
    </row>
    <row r="19" spans="1:9" s="35" customFormat="1" ht="15" customHeight="1" x14ac:dyDescent="0.25">
      <c r="A19" s="268"/>
      <c r="B19" s="261"/>
      <c r="C19" s="45" t="s">
        <v>11</v>
      </c>
      <c r="D19" s="37">
        <v>7.59</v>
      </c>
      <c r="E19" s="37">
        <v>7.59</v>
      </c>
      <c r="F19" s="53">
        <f t="shared" si="0"/>
        <v>0</v>
      </c>
      <c r="G19" s="49"/>
      <c r="H19" s="49"/>
      <c r="I19" s="49"/>
    </row>
    <row r="20" spans="1:9" s="35" customFormat="1" ht="15" customHeight="1" x14ac:dyDescent="0.25">
      <c r="A20" s="268"/>
      <c r="B20" s="261"/>
      <c r="C20" s="45" t="s">
        <v>12</v>
      </c>
      <c r="D20" s="37">
        <v>7.44</v>
      </c>
      <c r="E20" s="37">
        <v>7.44</v>
      </c>
      <c r="F20" s="53">
        <f t="shared" si="0"/>
        <v>0</v>
      </c>
      <c r="G20" s="49"/>
      <c r="H20" s="49"/>
      <c r="I20" s="49"/>
    </row>
    <row r="21" spans="1:9" s="35" customFormat="1" ht="15" customHeight="1" x14ac:dyDescent="0.25">
      <c r="A21" s="268"/>
      <c r="B21" s="261"/>
      <c r="C21" s="45" t="s">
        <v>13</v>
      </c>
      <c r="D21" s="37">
        <v>6.94</v>
      </c>
      <c r="E21" s="37">
        <v>6.94</v>
      </c>
      <c r="F21" s="53">
        <f t="shared" si="0"/>
        <v>0</v>
      </c>
      <c r="G21" s="49"/>
      <c r="H21" s="49"/>
      <c r="I21" s="49"/>
    </row>
    <row r="22" spans="1:9" s="35" customFormat="1" ht="3" customHeight="1" x14ac:dyDescent="0.25">
      <c r="A22" s="268"/>
      <c r="B22" s="46"/>
      <c r="C22" s="39"/>
      <c r="D22" s="117"/>
      <c r="E22" s="117"/>
      <c r="F22" s="53"/>
      <c r="H22" s="49"/>
      <c r="I22" s="49"/>
    </row>
    <row r="23" spans="1:9" s="35" customFormat="1" ht="15" customHeight="1" x14ac:dyDescent="0.25">
      <c r="A23" s="268"/>
      <c r="B23" s="261" t="s">
        <v>29</v>
      </c>
      <c r="C23" s="45" t="s">
        <v>10</v>
      </c>
      <c r="D23" s="37">
        <v>7.63</v>
      </c>
      <c r="E23" s="37">
        <v>7.63</v>
      </c>
      <c r="F23" s="53">
        <f t="shared" si="0"/>
        <v>0</v>
      </c>
      <c r="G23" s="49"/>
      <c r="H23" s="49"/>
      <c r="I23" s="49"/>
    </row>
    <row r="24" spans="1:9" s="35" customFormat="1" ht="15" customHeight="1" x14ac:dyDescent="0.25">
      <c r="A24" s="268"/>
      <c r="B24" s="261"/>
      <c r="C24" s="45" t="s">
        <v>11</v>
      </c>
      <c r="D24" s="37">
        <v>7.61</v>
      </c>
      <c r="E24" s="37">
        <v>7.61</v>
      </c>
      <c r="F24" s="53">
        <f t="shared" si="0"/>
        <v>0</v>
      </c>
      <c r="G24" s="49"/>
      <c r="H24" s="49"/>
      <c r="I24" s="49"/>
    </row>
    <row r="25" spans="1:9" s="35" customFormat="1" ht="15" customHeight="1" x14ac:dyDescent="0.25">
      <c r="A25" s="268"/>
      <c r="B25" s="261"/>
      <c r="C25" s="45" t="s">
        <v>12</v>
      </c>
      <c r="D25" s="37">
        <v>7.44</v>
      </c>
      <c r="E25" s="37">
        <v>7.44</v>
      </c>
      <c r="F25" s="53">
        <f t="shared" si="0"/>
        <v>0</v>
      </c>
      <c r="G25" s="49"/>
      <c r="H25" s="49"/>
      <c r="I25" s="49"/>
    </row>
    <row r="26" spans="1:9" s="35" customFormat="1" ht="15" customHeight="1" x14ac:dyDescent="0.25">
      <c r="A26" s="268"/>
      <c r="B26" s="261"/>
      <c r="C26" s="45" t="s">
        <v>13</v>
      </c>
      <c r="D26" s="37">
        <v>6.94</v>
      </c>
      <c r="E26" s="37">
        <v>6.94</v>
      </c>
      <c r="F26" s="53">
        <f t="shared" si="0"/>
        <v>0</v>
      </c>
      <c r="G26" s="49"/>
      <c r="H26" s="49"/>
      <c r="I26" s="49"/>
    </row>
    <row r="27" spans="1:9" s="35" customFormat="1" ht="2.25" customHeight="1" x14ac:dyDescent="0.25">
      <c r="A27" s="268"/>
      <c r="B27" s="47"/>
      <c r="C27" s="39"/>
      <c r="D27" s="117"/>
      <c r="E27" s="117"/>
      <c r="F27" s="53"/>
      <c r="H27" s="49"/>
      <c r="I27" s="49"/>
    </row>
    <row r="28" spans="1:9" s="35" customFormat="1" ht="15" customHeight="1" x14ac:dyDescent="0.25">
      <c r="A28" s="268"/>
      <c r="B28" s="261" t="s">
        <v>30</v>
      </c>
      <c r="C28" s="45" t="s">
        <v>10</v>
      </c>
      <c r="D28" s="37">
        <v>7.42</v>
      </c>
      <c r="E28" s="37">
        <v>7.42</v>
      </c>
      <c r="F28" s="53">
        <f t="shared" si="0"/>
        <v>0</v>
      </c>
      <c r="G28" s="49"/>
      <c r="H28" s="49"/>
      <c r="I28" s="49"/>
    </row>
    <row r="29" spans="1:9" s="35" customFormat="1" ht="15" customHeight="1" x14ac:dyDescent="0.25">
      <c r="A29" s="268"/>
      <c r="B29" s="261"/>
      <c r="C29" s="45" t="s">
        <v>11</v>
      </c>
      <c r="D29" s="37">
        <v>7.34</v>
      </c>
      <c r="E29" s="37">
        <v>7.34</v>
      </c>
      <c r="F29" s="53">
        <f t="shared" si="0"/>
        <v>0</v>
      </c>
      <c r="G29" s="49"/>
      <c r="H29" s="49"/>
      <c r="I29" s="49"/>
    </row>
    <row r="30" spans="1:9" s="35" customFormat="1" ht="15" customHeight="1" x14ac:dyDescent="0.25">
      <c r="A30" s="268"/>
      <c r="B30" s="261"/>
      <c r="C30" s="45" t="s">
        <v>12</v>
      </c>
      <c r="D30" s="37">
        <v>7.04</v>
      </c>
      <c r="E30" s="37">
        <v>7.04</v>
      </c>
      <c r="F30" s="53">
        <f t="shared" si="0"/>
        <v>0</v>
      </c>
      <c r="G30" s="49"/>
      <c r="H30" s="49"/>
      <c r="I30" s="49"/>
    </row>
    <row r="31" spans="1:9" s="35" customFormat="1" ht="15" customHeight="1" thickBot="1" x14ac:dyDescent="0.3">
      <c r="A31" s="269"/>
      <c r="B31" s="262"/>
      <c r="C31" s="60" t="s">
        <v>13</v>
      </c>
      <c r="D31" s="55">
        <v>6.85</v>
      </c>
      <c r="E31" s="55">
        <v>6.85</v>
      </c>
      <c r="F31" s="53">
        <f t="shared" si="0"/>
        <v>0</v>
      </c>
      <c r="G31" s="49"/>
      <c r="H31" s="49"/>
      <c r="I31" s="49"/>
    </row>
    <row r="32" spans="1:9" s="35" customFormat="1" ht="19.5" customHeight="1" thickBot="1" x14ac:dyDescent="0.3">
      <c r="B32" s="212"/>
      <c r="C32" s="213"/>
      <c r="D32" s="214"/>
      <c r="E32" s="214"/>
      <c r="F32" s="48"/>
      <c r="I32" s="49"/>
    </row>
    <row r="33" spans="1:9" s="35" customFormat="1" ht="15.95" customHeight="1" x14ac:dyDescent="0.25">
      <c r="A33" s="252" t="s">
        <v>31</v>
      </c>
      <c r="B33" s="253"/>
      <c r="C33" s="50" t="s">
        <v>18</v>
      </c>
      <c r="D33" s="51">
        <v>6.77</v>
      </c>
      <c r="E33" s="51">
        <v>6.77</v>
      </c>
      <c r="F33" s="53">
        <f t="shared" si="0"/>
        <v>0</v>
      </c>
      <c r="H33" s="49"/>
      <c r="I33" s="49"/>
    </row>
    <row r="34" spans="1:9" s="35" customFormat="1" ht="15.95" customHeight="1" x14ac:dyDescent="0.25">
      <c r="A34" s="254"/>
      <c r="B34" s="255"/>
      <c r="C34" s="36" t="s">
        <v>19</v>
      </c>
      <c r="D34" s="37">
        <v>7.42</v>
      </c>
      <c r="E34" s="37">
        <v>7.42</v>
      </c>
      <c r="F34" s="53">
        <f t="shared" si="0"/>
        <v>0</v>
      </c>
      <c r="H34" s="49"/>
      <c r="I34" s="49"/>
    </row>
    <row r="35" spans="1:9" s="35" customFormat="1" ht="15.95" customHeight="1" x14ac:dyDescent="0.25">
      <c r="A35" s="254"/>
      <c r="B35" s="255"/>
      <c r="C35" s="36" t="s">
        <v>20</v>
      </c>
      <c r="D35" s="37">
        <v>7.27</v>
      </c>
      <c r="E35" s="37">
        <v>7.27</v>
      </c>
      <c r="F35" s="53">
        <f t="shared" si="0"/>
        <v>0</v>
      </c>
      <c r="H35" s="49"/>
      <c r="I35" s="49"/>
    </row>
    <row r="36" spans="1:9" s="35" customFormat="1" ht="15.95" customHeight="1" x14ac:dyDescent="0.25">
      <c r="A36" s="254"/>
      <c r="B36" s="255"/>
      <c r="C36" s="36" t="s">
        <v>21</v>
      </c>
      <c r="D36" s="37">
        <v>16</v>
      </c>
      <c r="E36" s="37">
        <v>16</v>
      </c>
      <c r="F36" s="53">
        <f t="shared" si="0"/>
        <v>0</v>
      </c>
      <c r="H36" s="49"/>
      <c r="I36" s="49"/>
    </row>
    <row r="37" spans="1:9" s="35" customFormat="1" ht="15.95" customHeight="1" x14ac:dyDescent="0.25">
      <c r="A37" s="254"/>
      <c r="B37" s="255"/>
      <c r="C37" s="36" t="s">
        <v>22</v>
      </c>
      <c r="D37" s="37">
        <v>7.37</v>
      </c>
      <c r="E37" s="37">
        <v>7.37</v>
      </c>
      <c r="F37" s="53">
        <f t="shared" si="0"/>
        <v>0</v>
      </c>
      <c r="H37" s="49"/>
      <c r="I37" s="49"/>
    </row>
    <row r="38" spans="1:9" s="35" customFormat="1" ht="15.95" customHeight="1" thickBot="1" x14ac:dyDescent="0.3">
      <c r="A38" s="256"/>
      <c r="B38" s="257"/>
      <c r="C38" s="54" t="s">
        <v>23</v>
      </c>
      <c r="D38" s="55">
        <v>8.9700000000000006</v>
      </c>
      <c r="E38" s="55">
        <v>8.9700000000000006</v>
      </c>
      <c r="F38" s="136">
        <f t="shared" si="0"/>
        <v>0</v>
      </c>
      <c r="H38" s="49"/>
      <c r="I38" s="49"/>
    </row>
    <row r="39" spans="1:9" s="35" customFormat="1" ht="3.75" customHeight="1" x14ac:dyDescent="0.25">
      <c r="D39" s="215"/>
      <c r="E39" s="215"/>
      <c r="I39" s="49"/>
    </row>
    <row r="40" spans="1:9" ht="15" x14ac:dyDescent="0.2">
      <c r="I40" s="49"/>
    </row>
    <row r="45" spans="1:9" x14ac:dyDescent="0.2">
      <c r="F45" t="s">
        <v>24</v>
      </c>
    </row>
  </sheetData>
  <mergeCells count="10">
    <mergeCell ref="A1:F1"/>
    <mergeCell ref="A3:F3"/>
    <mergeCell ref="A5:F5"/>
    <mergeCell ref="A7:F7"/>
    <mergeCell ref="A33:B38"/>
    <mergeCell ref="A13:A31"/>
    <mergeCell ref="B13:B16"/>
    <mergeCell ref="B18:B21"/>
    <mergeCell ref="B23:B26"/>
    <mergeCell ref="B28:B31"/>
  </mergeCells>
  <phoneticPr fontId="0" type="noConversion"/>
  <printOptions horizontalCentered="1"/>
  <pageMargins left="0" right="0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55BF-CA74-4737-9DED-95C0B4B8BF13}">
  <sheetPr>
    <pageSetUpPr fitToPage="1"/>
  </sheetPr>
  <dimension ref="A1:I45"/>
  <sheetViews>
    <sheetView showGridLines="0" topLeftCell="A7" workbookViewId="0">
      <selection activeCell="E14" sqref="E14:E27"/>
    </sheetView>
  </sheetViews>
  <sheetFormatPr baseColWidth="10" defaultColWidth="11.42578125" defaultRowHeight="12.75" x14ac:dyDescent="0.2"/>
  <cols>
    <col min="1" max="1" width="29.5703125" customWidth="1"/>
    <col min="2" max="2" width="5.42578125" customWidth="1"/>
    <col min="3" max="3" width="24.42578125" customWidth="1"/>
    <col min="4" max="4" width="18.140625" customWidth="1"/>
    <col min="5" max="5" width="19.5703125" customWidth="1"/>
  </cols>
  <sheetData>
    <row r="1" spans="1:6" s="33" customFormat="1" ht="22.5" customHeight="1" x14ac:dyDescent="0.2">
      <c r="A1" s="258" t="s">
        <v>0</v>
      </c>
      <c r="B1" s="258"/>
      <c r="C1" s="258"/>
      <c r="D1" s="258"/>
      <c r="E1" s="258"/>
      <c r="F1" s="258"/>
    </row>
    <row r="2" spans="1:6" ht="23.25" customHeight="1" x14ac:dyDescent="0.2"/>
    <row r="3" spans="1:6" s="33" customFormat="1" ht="24" customHeight="1" x14ac:dyDescent="0.2">
      <c r="A3" s="259" t="s">
        <v>25</v>
      </c>
      <c r="B3" s="259"/>
      <c r="C3" s="259"/>
      <c r="D3" s="259"/>
      <c r="E3" s="259"/>
      <c r="F3" s="259"/>
    </row>
    <row r="4" spans="1:6" s="33" customFormat="1" ht="13.5" customHeight="1" x14ac:dyDescent="0.2">
      <c r="A4" s="149"/>
      <c r="B4" s="149"/>
      <c r="C4" s="149"/>
      <c r="D4" s="149"/>
      <c r="E4" s="149"/>
      <c r="F4" s="149"/>
    </row>
    <row r="5" spans="1:6" ht="24" customHeight="1" x14ac:dyDescent="0.2">
      <c r="A5" s="259" t="s">
        <v>2</v>
      </c>
      <c r="B5" s="259"/>
      <c r="C5" s="259"/>
      <c r="D5" s="259"/>
      <c r="E5" s="259"/>
      <c r="F5" s="259"/>
    </row>
    <row r="6" spans="1:6" ht="24" customHeight="1" x14ac:dyDescent="0.2">
      <c r="A6" s="149"/>
      <c r="B6" s="149"/>
      <c r="C6" s="149"/>
      <c r="D6" s="149"/>
      <c r="E6" s="149"/>
      <c r="F6" s="149"/>
    </row>
    <row r="7" spans="1:6" ht="17.25" customHeight="1" x14ac:dyDescent="0.3">
      <c r="A7" s="260" t="s">
        <v>3</v>
      </c>
      <c r="B7" s="260"/>
      <c r="C7" s="260"/>
      <c r="D7" s="260"/>
      <c r="E7" s="260"/>
      <c r="F7" s="260"/>
    </row>
    <row r="8" spans="1:6" ht="19.5" customHeight="1" thickBot="1" x14ac:dyDescent="0.35">
      <c r="A8" s="1"/>
      <c r="B8" s="1"/>
      <c r="C8" s="235"/>
      <c r="D8" s="235"/>
    </row>
    <row r="9" spans="1:6" s="3" customFormat="1" ht="17.25" thickTop="1" x14ac:dyDescent="0.25">
      <c r="A9" s="2"/>
      <c r="B9" s="2"/>
      <c r="C9" s="2"/>
      <c r="D9" s="91" t="str">
        <f>'VACUNO terneras'!D9</f>
        <v>Mayo</v>
      </c>
      <c r="E9" s="91" t="str">
        <f>+'VACUNO terneras'!E9</f>
        <v>Mayo</v>
      </c>
    </row>
    <row r="10" spans="1:6" s="3" customFormat="1" ht="17.25" thickBot="1" x14ac:dyDescent="0.3">
      <c r="A10" s="2"/>
      <c r="B10" s="2"/>
      <c r="C10" s="2"/>
      <c r="D10" s="222" t="str">
        <f>'VACUNO añojos-vacas'!D10</f>
        <v>Semana 21/25</v>
      </c>
      <c r="E10" s="222" t="str">
        <f>'VACUNO añojos-vacas'!E10</f>
        <v>Semana 22/25</v>
      </c>
    </row>
    <row r="11" spans="1:6" s="3" customFormat="1" ht="19.5" customHeight="1" thickTop="1" thickBot="1" x14ac:dyDescent="0.3">
      <c r="A11" s="80" t="s">
        <v>4</v>
      </c>
      <c r="B11" s="82"/>
      <c r="C11" s="83" t="s">
        <v>5</v>
      </c>
      <c r="D11" s="103" t="s">
        <v>6</v>
      </c>
      <c r="E11" s="103" t="s">
        <v>6</v>
      </c>
      <c r="F11" s="58" t="s">
        <v>7</v>
      </c>
    </row>
    <row r="12" spans="1:6" s="3" customFormat="1" ht="9.75" customHeight="1" thickTop="1" x14ac:dyDescent="0.25">
      <c r="A12" s="85"/>
      <c r="B12" s="86"/>
      <c r="C12" s="87"/>
      <c r="D12" s="88"/>
      <c r="E12" s="88"/>
      <c r="F12" s="35"/>
    </row>
    <row r="13" spans="1:6" ht="13.5" thickBot="1" x14ac:dyDescent="0.25">
      <c r="E13" s="75"/>
    </row>
    <row r="14" spans="1:6" s="35" customFormat="1" ht="15.95" customHeight="1" x14ac:dyDescent="0.25">
      <c r="A14" s="270" t="s">
        <v>32</v>
      </c>
      <c r="B14" s="273" t="s">
        <v>33</v>
      </c>
      <c r="C14" s="274"/>
      <c r="D14" s="51">
        <v>6.2</v>
      </c>
      <c r="E14" s="51">
        <v>6.2</v>
      </c>
      <c r="F14" s="52">
        <f>+E14-D14</f>
        <v>0</v>
      </c>
    </row>
    <row r="15" spans="1:6" s="35" customFormat="1" ht="15.95" customHeight="1" x14ac:dyDescent="0.25">
      <c r="A15" s="271"/>
      <c r="B15" s="275" t="s">
        <v>34</v>
      </c>
      <c r="C15" s="275"/>
      <c r="D15" s="37">
        <v>5.5</v>
      </c>
      <c r="E15" s="37">
        <v>5.5</v>
      </c>
      <c r="F15" s="53">
        <f t="shared" ref="F15:F28" si="0">+E15-D15</f>
        <v>0</v>
      </c>
    </row>
    <row r="16" spans="1:6" s="35" customFormat="1" ht="15.95" customHeight="1" x14ac:dyDescent="0.25">
      <c r="A16" s="271"/>
      <c r="B16" s="275" t="s">
        <v>12</v>
      </c>
      <c r="C16" s="275"/>
      <c r="D16" s="37">
        <v>4.9000000000000004</v>
      </c>
      <c r="E16" s="37">
        <v>4.9000000000000004</v>
      </c>
      <c r="F16" s="53">
        <f t="shared" si="0"/>
        <v>0</v>
      </c>
    </row>
    <row r="17" spans="1:9" s="35" customFormat="1" ht="15.95" customHeight="1" x14ac:dyDescent="0.25">
      <c r="A17" s="271"/>
      <c r="B17" s="275" t="s">
        <v>13</v>
      </c>
      <c r="C17" s="275"/>
      <c r="D17" s="37">
        <v>4.5999999999999996</v>
      </c>
      <c r="E17" s="37">
        <v>4.5999999999999996</v>
      </c>
      <c r="F17" s="53">
        <f t="shared" si="0"/>
        <v>0</v>
      </c>
    </row>
    <row r="18" spans="1:9" s="35" customFormat="1" ht="15.95" customHeight="1" x14ac:dyDescent="0.25">
      <c r="A18" s="271"/>
      <c r="B18" s="275" t="s">
        <v>35</v>
      </c>
      <c r="C18" s="275"/>
      <c r="D18" s="37">
        <v>4.2</v>
      </c>
      <c r="E18" s="37">
        <v>4.2</v>
      </c>
      <c r="F18" s="53">
        <f t="shared" si="0"/>
        <v>0</v>
      </c>
    </row>
    <row r="19" spans="1:9" s="35" customFormat="1" ht="15.95" customHeight="1" x14ac:dyDescent="0.25">
      <c r="A19" s="271"/>
      <c r="B19" s="275" t="s">
        <v>36</v>
      </c>
      <c r="C19" s="275"/>
      <c r="D19" s="37">
        <v>3.8</v>
      </c>
      <c r="E19" s="37">
        <v>3.8</v>
      </c>
      <c r="F19" s="53">
        <f t="shared" si="0"/>
        <v>0</v>
      </c>
    </row>
    <row r="20" spans="1:9" s="35" customFormat="1" ht="15.95" customHeight="1" x14ac:dyDescent="0.25">
      <c r="A20" s="271"/>
      <c r="B20" s="275" t="s">
        <v>37</v>
      </c>
      <c r="C20" s="275"/>
      <c r="D20" s="37">
        <v>3.5</v>
      </c>
      <c r="E20" s="37">
        <v>3.5</v>
      </c>
      <c r="F20" s="53">
        <f t="shared" si="0"/>
        <v>0</v>
      </c>
    </row>
    <row r="21" spans="1:9" s="35" customFormat="1" ht="15.95" customHeight="1" x14ac:dyDescent="0.25">
      <c r="A21" s="271"/>
      <c r="B21" s="275" t="s">
        <v>38</v>
      </c>
      <c r="C21" s="275"/>
      <c r="D21" s="37">
        <v>3.5</v>
      </c>
      <c r="E21" s="37">
        <v>3.5</v>
      </c>
      <c r="F21" s="53">
        <f t="shared" si="0"/>
        <v>0</v>
      </c>
    </row>
    <row r="22" spans="1:9" s="35" customFormat="1" ht="15.95" customHeight="1" x14ac:dyDescent="0.25">
      <c r="A22" s="271"/>
      <c r="B22" s="275" t="s">
        <v>39</v>
      </c>
      <c r="C22" s="275"/>
      <c r="D22" s="37">
        <v>3.5</v>
      </c>
      <c r="E22" s="37">
        <v>3.5</v>
      </c>
      <c r="F22" s="53">
        <f t="shared" si="0"/>
        <v>0</v>
      </c>
    </row>
    <row r="23" spans="1:9" s="35" customFormat="1" ht="15.75" customHeight="1" x14ac:dyDescent="0.25">
      <c r="A23" s="271"/>
      <c r="B23" s="275" t="s">
        <v>40</v>
      </c>
      <c r="C23" s="275"/>
      <c r="D23" s="37">
        <v>7.2</v>
      </c>
      <c r="E23" s="37">
        <v>7.2</v>
      </c>
      <c r="F23" s="53">
        <f t="shared" si="0"/>
        <v>0</v>
      </c>
    </row>
    <row r="24" spans="1:9" s="35" customFormat="1" ht="15.75" x14ac:dyDescent="0.25">
      <c r="A24" s="271"/>
      <c r="B24" s="275" t="s">
        <v>41</v>
      </c>
      <c r="C24" s="275"/>
      <c r="D24" s="37">
        <v>6.8</v>
      </c>
      <c r="E24" s="37">
        <v>6.8</v>
      </c>
      <c r="F24" s="53">
        <f t="shared" si="0"/>
        <v>0</v>
      </c>
    </row>
    <row r="25" spans="1:9" s="35" customFormat="1" ht="15.75" x14ac:dyDescent="0.25">
      <c r="A25" s="271"/>
      <c r="B25" s="275" t="s">
        <v>42</v>
      </c>
      <c r="C25" s="275"/>
      <c r="D25" s="37">
        <v>6.6</v>
      </c>
      <c r="E25" s="37">
        <v>6.6</v>
      </c>
      <c r="F25" s="53">
        <f t="shared" si="0"/>
        <v>0</v>
      </c>
    </row>
    <row r="26" spans="1:9" ht="15.75" x14ac:dyDescent="0.25">
      <c r="A26" s="271"/>
      <c r="B26" s="275" t="s">
        <v>43</v>
      </c>
      <c r="C26" s="275"/>
      <c r="D26" s="37">
        <v>6.35</v>
      </c>
      <c r="E26" s="37">
        <v>6.35</v>
      </c>
      <c r="F26" s="53">
        <f t="shared" si="0"/>
        <v>0</v>
      </c>
    </row>
    <row r="27" spans="1:9" ht="15.75" x14ac:dyDescent="0.25">
      <c r="A27" s="271"/>
      <c r="B27" s="275" t="s">
        <v>44</v>
      </c>
      <c r="C27" s="275"/>
      <c r="D27" s="37">
        <v>5.8</v>
      </c>
      <c r="E27" s="37">
        <v>5.8</v>
      </c>
      <c r="F27" s="53">
        <f t="shared" si="0"/>
        <v>0</v>
      </c>
    </row>
    <row r="28" spans="1:9" ht="16.5" thickBot="1" x14ac:dyDescent="0.3">
      <c r="A28" s="272"/>
      <c r="B28" s="276" t="s">
        <v>45</v>
      </c>
      <c r="C28" s="276"/>
      <c r="D28" s="55">
        <v>5.2</v>
      </c>
      <c r="E28" s="55">
        <v>5.2</v>
      </c>
      <c r="F28" s="136">
        <f t="shared" si="0"/>
        <v>0</v>
      </c>
    </row>
    <row r="31" spans="1:9" x14ac:dyDescent="0.2">
      <c r="I31" s="75"/>
    </row>
    <row r="33" spans="6:9" x14ac:dyDescent="0.2">
      <c r="I33" s="75"/>
    </row>
    <row r="34" spans="6:9" x14ac:dyDescent="0.2">
      <c r="I34" s="163"/>
    </row>
    <row r="45" spans="6:9" x14ac:dyDescent="0.2">
      <c r="F45" t="s">
        <v>24</v>
      </c>
    </row>
  </sheetData>
  <mergeCells count="20">
    <mergeCell ref="B23:C23"/>
    <mergeCell ref="B24:C24"/>
    <mergeCell ref="B25:C25"/>
    <mergeCell ref="B26:C26"/>
    <mergeCell ref="A1:F1"/>
    <mergeCell ref="A3:F3"/>
    <mergeCell ref="A5:F5"/>
    <mergeCell ref="A7:F7"/>
    <mergeCell ref="A14:A28"/>
    <mergeCell ref="B14:C14"/>
    <mergeCell ref="B15:C15"/>
    <mergeCell ref="B16:C16"/>
    <mergeCell ref="B17:C17"/>
    <mergeCell ref="B18:C18"/>
    <mergeCell ref="B19:C19"/>
    <mergeCell ref="B20:C20"/>
    <mergeCell ref="B27:C27"/>
    <mergeCell ref="B28:C28"/>
    <mergeCell ref="B21:C21"/>
    <mergeCell ref="B22:C22"/>
  </mergeCells>
  <phoneticPr fontId="21" type="noConversion"/>
  <printOptions horizontalCentered="1"/>
  <pageMargins left="0" right="0" top="0.98425196850393704" bottom="0.98425196850393704" header="0" footer="0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CB99E-946F-4C22-AC2A-1D3C2A6CBD5A}">
  <sheetPr>
    <pageSetUpPr fitToPage="1"/>
  </sheetPr>
  <dimension ref="A1:N43"/>
  <sheetViews>
    <sheetView showGridLines="0" topLeftCell="A15" workbookViewId="0">
      <selection activeCell="I35" sqref="I35"/>
    </sheetView>
  </sheetViews>
  <sheetFormatPr baseColWidth="10" defaultColWidth="11.42578125" defaultRowHeight="12.75" x14ac:dyDescent="0.2"/>
  <cols>
    <col min="1" max="1" width="29.5703125" customWidth="1"/>
    <col min="2" max="2" width="9.5703125" customWidth="1"/>
    <col min="3" max="3" width="12.5703125" customWidth="1"/>
    <col min="4" max="5" width="17.140625" customWidth="1"/>
    <col min="6" max="6" width="9.85546875" customWidth="1"/>
    <col min="7" max="7" width="1.7109375" customWidth="1"/>
    <col min="8" max="9" width="17.140625" customWidth="1"/>
    <col min="10" max="10" width="11.5703125" customWidth="1"/>
  </cols>
  <sheetData>
    <row r="1" spans="1:10" s="33" customFormat="1" ht="22.5" customHeight="1" x14ac:dyDescent="0.2">
      <c r="A1" s="258" t="s">
        <v>0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0" ht="23.25" customHeight="1" x14ac:dyDescent="0.2"/>
    <row r="3" spans="1:10" s="33" customFormat="1" ht="24" customHeight="1" x14ac:dyDescent="0.2">
      <c r="A3" s="259" t="s">
        <v>25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10" s="33" customFormat="1" ht="13.5" customHeight="1" x14ac:dyDescent="0.2">
      <c r="A4" s="149"/>
      <c r="B4" s="149"/>
      <c r="C4" s="149"/>
      <c r="D4" s="149"/>
      <c r="E4" s="149"/>
      <c r="F4" s="149"/>
    </row>
    <row r="5" spans="1:10" ht="24" customHeight="1" x14ac:dyDescent="0.2">
      <c r="A5" s="259" t="s">
        <v>46</v>
      </c>
      <c r="B5" s="259"/>
      <c r="C5" s="259"/>
      <c r="D5" s="259"/>
      <c r="E5" s="259"/>
      <c r="F5" s="259"/>
      <c r="G5" s="259"/>
      <c r="H5" s="259"/>
      <c r="I5" s="259"/>
      <c r="J5" s="259"/>
    </row>
    <row r="6" spans="1:10" ht="24" customHeight="1" x14ac:dyDescent="0.2">
      <c r="A6" s="149"/>
      <c r="B6" s="149"/>
      <c r="C6" s="149"/>
      <c r="D6" s="149"/>
      <c r="E6" s="149"/>
      <c r="F6" s="149"/>
    </row>
    <row r="7" spans="1:10" ht="17.25" customHeight="1" x14ac:dyDescent="0.3">
      <c r="A7" s="260" t="s">
        <v>3</v>
      </c>
      <c r="B7" s="260"/>
      <c r="C7" s="260"/>
      <c r="D7" s="260"/>
      <c r="E7" s="260"/>
      <c r="F7" s="260"/>
      <c r="G7" s="260"/>
      <c r="H7" s="260"/>
      <c r="I7" s="260"/>
      <c r="J7" s="260"/>
    </row>
    <row r="8" spans="1:10" ht="19.5" customHeight="1" thickBot="1" x14ac:dyDescent="0.35">
      <c r="A8" s="1"/>
      <c r="B8" s="1"/>
      <c r="D8" s="235"/>
      <c r="E8" s="235"/>
    </row>
    <row r="9" spans="1:10" s="3" customFormat="1" ht="17.25" thickTop="1" x14ac:dyDescent="0.25">
      <c r="A9" s="2"/>
      <c r="B9" s="2"/>
      <c r="C9" s="2"/>
      <c r="D9" s="81" t="str">
        <f>'vacas y novillas'!D9</f>
        <v>Mayo</v>
      </c>
      <c r="E9" s="81" t="str">
        <f>'vacas y novillas'!E9</f>
        <v>Mayo</v>
      </c>
      <c r="F9" s="2"/>
      <c r="G9" s="2"/>
    </row>
    <row r="10" spans="1:10" s="3" customFormat="1" ht="17.25" thickBot="1" x14ac:dyDescent="0.3">
      <c r="A10" s="2"/>
      <c r="B10" s="2"/>
      <c r="C10" s="2"/>
      <c r="D10" s="220" t="str">
        <f>'VACUNO añojos-vacas'!D10</f>
        <v>Semana 21/25</v>
      </c>
      <c r="E10" s="220" t="str">
        <f>'VACUNO añojos-vacas'!E10</f>
        <v>Semana 22/25</v>
      </c>
      <c r="F10" s="2"/>
      <c r="G10" s="2"/>
    </row>
    <row r="11" spans="1:10" s="3" customFormat="1" ht="19.5" customHeight="1" thickTop="1" thickBot="1" x14ac:dyDescent="0.3">
      <c r="A11" s="80" t="s">
        <v>4</v>
      </c>
      <c r="B11" s="82"/>
      <c r="C11" s="83" t="s">
        <v>5</v>
      </c>
      <c r="D11" s="84" t="s">
        <v>6</v>
      </c>
      <c r="E11" s="84" t="s">
        <v>6</v>
      </c>
      <c r="F11" s="65" t="s">
        <v>7</v>
      </c>
      <c r="G11" s="204"/>
    </row>
    <row r="12" spans="1:10" s="3" customFormat="1" ht="9.75" customHeight="1" thickTop="1" x14ac:dyDescent="0.25">
      <c r="A12" s="85"/>
      <c r="B12" s="86"/>
      <c r="C12" s="87"/>
      <c r="D12" s="88"/>
      <c r="E12" s="88"/>
      <c r="F12" s="205"/>
      <c r="G12" s="205"/>
    </row>
    <row r="13" spans="1:10" ht="12.75" customHeight="1" thickBot="1" x14ac:dyDescent="0.25"/>
    <row r="14" spans="1:10" ht="18.75" thickTop="1" x14ac:dyDescent="0.25">
      <c r="A14" s="281" t="s">
        <v>47</v>
      </c>
      <c r="B14" s="277" t="s">
        <v>48</v>
      </c>
      <c r="C14" s="89" t="s">
        <v>49</v>
      </c>
      <c r="D14" s="251">
        <v>9.6</v>
      </c>
      <c r="E14" s="251">
        <v>9.6</v>
      </c>
      <c r="F14" s="154">
        <f>+E14-D14</f>
        <v>0</v>
      </c>
      <c r="G14" s="206"/>
    </row>
    <row r="15" spans="1:10" ht="18" x14ac:dyDescent="0.25">
      <c r="A15" s="282"/>
      <c r="B15" s="278"/>
      <c r="C15" s="45" t="s">
        <v>50</v>
      </c>
      <c r="D15" s="111">
        <v>9.15</v>
      </c>
      <c r="E15" s="111">
        <v>9.15</v>
      </c>
      <c r="F15" s="129">
        <f t="shared" ref="F15:F21" si="0">+E15-D15</f>
        <v>0</v>
      </c>
      <c r="G15" s="206"/>
    </row>
    <row r="16" spans="1:10" ht="18" x14ac:dyDescent="0.25">
      <c r="A16" s="282"/>
      <c r="B16" s="278"/>
      <c r="C16" s="45" t="s">
        <v>51</v>
      </c>
      <c r="D16" s="111">
        <v>8.85</v>
      </c>
      <c r="E16" s="111">
        <v>8.85</v>
      </c>
      <c r="F16" s="129">
        <f t="shared" si="0"/>
        <v>0</v>
      </c>
      <c r="G16" s="206"/>
    </row>
    <row r="17" spans="1:14" ht="18.75" thickBot="1" x14ac:dyDescent="0.3">
      <c r="A17" s="282"/>
      <c r="B17" s="279"/>
      <c r="C17" s="60" t="s">
        <v>52</v>
      </c>
      <c r="D17" s="111">
        <v>8.5500000000000007</v>
      </c>
      <c r="E17" s="111">
        <v>8.5500000000000007</v>
      </c>
      <c r="F17" s="129">
        <f t="shared" si="0"/>
        <v>0</v>
      </c>
      <c r="G17" s="206"/>
    </row>
    <row r="18" spans="1:14" ht="18" x14ac:dyDescent="0.25">
      <c r="A18" s="282"/>
      <c r="B18" s="278" t="s">
        <v>23</v>
      </c>
      <c r="C18" s="66" t="s">
        <v>49</v>
      </c>
      <c r="D18" s="111">
        <v>11.95</v>
      </c>
      <c r="E18" s="111">
        <v>11.95</v>
      </c>
      <c r="F18" s="129">
        <f t="shared" si="0"/>
        <v>0</v>
      </c>
      <c r="G18" s="206"/>
    </row>
    <row r="19" spans="1:14" ht="18" x14ac:dyDescent="0.25">
      <c r="A19" s="282"/>
      <c r="B19" s="278"/>
      <c r="C19" s="45" t="s">
        <v>50</v>
      </c>
      <c r="D19" s="111">
        <v>11.35</v>
      </c>
      <c r="E19" s="111">
        <v>11.35</v>
      </c>
      <c r="F19" s="129">
        <f t="shared" si="0"/>
        <v>0</v>
      </c>
      <c r="G19" s="206"/>
    </row>
    <row r="20" spans="1:14" ht="18" x14ac:dyDescent="0.25">
      <c r="A20" s="282"/>
      <c r="B20" s="278"/>
      <c r="C20" s="45" t="s">
        <v>51</v>
      </c>
      <c r="D20" s="111">
        <v>10.75</v>
      </c>
      <c r="E20" s="111">
        <v>10.75</v>
      </c>
      <c r="F20" s="129">
        <f t="shared" si="0"/>
        <v>0</v>
      </c>
      <c r="G20" s="206"/>
    </row>
    <row r="21" spans="1:14" ht="18.75" thickBot="1" x14ac:dyDescent="0.3">
      <c r="A21" s="283"/>
      <c r="B21" s="284"/>
      <c r="C21" s="90" t="s">
        <v>52</v>
      </c>
      <c r="D21" s="112">
        <v>10.15</v>
      </c>
      <c r="E21" s="112">
        <v>10.15</v>
      </c>
      <c r="F21" s="230">
        <f t="shared" si="0"/>
        <v>0</v>
      </c>
      <c r="G21" s="206"/>
    </row>
    <row r="22" spans="1:14" ht="14.25" thickTop="1" thickBot="1" x14ac:dyDescent="0.25">
      <c r="N22" t="s">
        <v>53</v>
      </c>
    </row>
    <row r="23" spans="1:14" ht="17.25" thickTop="1" x14ac:dyDescent="0.25">
      <c r="D23" s="91" t="str">
        <f>'vacas y novillas'!D9</f>
        <v>Mayo</v>
      </c>
      <c r="E23" s="91" t="str">
        <f>'vacas y novillas'!E9</f>
        <v>Mayo</v>
      </c>
      <c r="F23" s="100"/>
      <c r="G23" s="97"/>
      <c r="H23" s="91" t="str">
        <f>+D23</f>
        <v>Mayo</v>
      </c>
      <c r="I23" s="92" t="str">
        <f>+E9</f>
        <v>Mayo</v>
      </c>
    </row>
    <row r="24" spans="1:14" ht="17.25" thickBot="1" x14ac:dyDescent="0.3">
      <c r="D24" s="180" t="str">
        <f>'vacas y novillas'!D10</f>
        <v>Semana 21/25</v>
      </c>
      <c r="E24" s="180" t="str">
        <f>'vacas y novillas'!E10</f>
        <v>Semana 22/25</v>
      </c>
      <c r="F24" s="100"/>
      <c r="G24" s="97"/>
      <c r="H24" s="180" t="str">
        <f>+D10</f>
        <v>Semana 21/25</v>
      </c>
      <c r="I24" s="180" t="str">
        <f>+E10</f>
        <v>Semana 22/25</v>
      </c>
    </row>
    <row r="25" spans="1:14" ht="18" thickTop="1" thickBot="1" x14ac:dyDescent="0.25">
      <c r="D25" s="93" t="s">
        <v>6</v>
      </c>
      <c r="E25" s="93" t="s">
        <v>6</v>
      </c>
      <c r="F25" s="101"/>
      <c r="G25" s="98"/>
      <c r="H25" s="93" t="s">
        <v>6</v>
      </c>
      <c r="I25" s="93" t="s">
        <v>6</v>
      </c>
    </row>
    <row r="26" spans="1:14" ht="22.5" customHeight="1" thickTop="1" thickBot="1" x14ac:dyDescent="0.3">
      <c r="D26" s="21" t="s">
        <v>55</v>
      </c>
      <c r="E26" s="21" t="s">
        <v>55</v>
      </c>
      <c r="F26" s="78"/>
      <c r="G26" s="96"/>
      <c r="H26" s="94" t="s">
        <v>56</v>
      </c>
      <c r="I26" s="94" t="s">
        <v>56</v>
      </c>
    </row>
    <row r="27" spans="1:14" ht="24.75" customHeight="1" thickTop="1" thickBot="1" x14ac:dyDescent="0.25">
      <c r="D27" s="95" t="s">
        <v>57</v>
      </c>
      <c r="E27" s="102" t="s">
        <v>57</v>
      </c>
      <c r="F27" s="65" t="s">
        <v>7</v>
      </c>
      <c r="G27" s="99"/>
      <c r="H27" s="95" t="s">
        <v>58</v>
      </c>
      <c r="I27" s="95" t="s">
        <v>58</v>
      </c>
      <c r="J27" s="65" t="s">
        <v>7</v>
      </c>
    </row>
    <row r="28" spans="1:14" ht="18.75" customHeight="1" thickTop="1" x14ac:dyDescent="0.25">
      <c r="A28" s="286" t="s">
        <v>59</v>
      </c>
      <c r="B28" s="289" t="s">
        <v>60</v>
      </c>
      <c r="C28" s="289"/>
      <c r="D28" s="249">
        <v>15.8</v>
      </c>
      <c r="E28" s="249">
        <v>15.8</v>
      </c>
      <c r="F28" s="129">
        <f>+E28-D28</f>
        <v>0</v>
      </c>
      <c r="H28" s="250">
        <v>12.3</v>
      </c>
      <c r="I28" s="250">
        <v>12.3</v>
      </c>
      <c r="J28" s="129">
        <f>+I28-H28</f>
        <v>0</v>
      </c>
    </row>
    <row r="29" spans="1:14" ht="18.75" customHeight="1" x14ac:dyDescent="0.25">
      <c r="A29" s="287"/>
      <c r="B29" s="280" t="s">
        <v>61</v>
      </c>
      <c r="C29" s="280"/>
      <c r="D29" s="207">
        <v>19.8</v>
      </c>
      <c r="E29" s="207">
        <v>19.8</v>
      </c>
      <c r="F29" s="129">
        <f t="shared" ref="F29:F38" si="1">+E29-D29</f>
        <v>0</v>
      </c>
      <c r="H29" s="208">
        <v>17</v>
      </c>
      <c r="I29" s="208">
        <v>17</v>
      </c>
      <c r="J29" s="129">
        <f t="shared" ref="J29:J40" si="2">+I29-H29</f>
        <v>0</v>
      </c>
    </row>
    <row r="30" spans="1:14" ht="18.75" customHeight="1" x14ac:dyDescent="0.25">
      <c r="A30" s="287"/>
      <c r="B30" s="280" t="s">
        <v>62</v>
      </c>
      <c r="C30" s="280"/>
      <c r="D30" s="207">
        <v>18.5</v>
      </c>
      <c r="E30" s="207">
        <v>18</v>
      </c>
      <c r="F30" s="129">
        <f t="shared" si="1"/>
        <v>-0.5</v>
      </c>
      <c r="H30" s="208">
        <v>16.5</v>
      </c>
      <c r="I30" s="208">
        <v>16</v>
      </c>
      <c r="J30" s="129">
        <f t="shared" si="2"/>
        <v>-0.5</v>
      </c>
    </row>
    <row r="31" spans="1:14" ht="18.75" customHeight="1" x14ac:dyDescent="0.25">
      <c r="A31" s="287"/>
      <c r="B31" s="280" t="s">
        <v>63</v>
      </c>
      <c r="C31" s="280"/>
      <c r="D31" s="207">
        <v>18.5</v>
      </c>
      <c r="E31" s="207">
        <v>18</v>
      </c>
      <c r="F31" s="129">
        <f t="shared" si="1"/>
        <v>-0.5</v>
      </c>
      <c r="H31" s="208">
        <v>16.5</v>
      </c>
      <c r="I31" s="208">
        <v>16</v>
      </c>
      <c r="J31" s="129">
        <f t="shared" si="2"/>
        <v>-0.5</v>
      </c>
    </row>
    <row r="32" spans="1:14" ht="18.75" customHeight="1" x14ac:dyDescent="0.25">
      <c r="A32" s="287"/>
      <c r="B32" s="280" t="s">
        <v>64</v>
      </c>
      <c r="C32" s="280"/>
      <c r="D32" s="207">
        <v>16.5</v>
      </c>
      <c r="E32" s="207">
        <v>16</v>
      </c>
      <c r="F32" s="129">
        <f t="shared" si="1"/>
        <v>-0.5</v>
      </c>
      <c r="H32" s="208">
        <v>14</v>
      </c>
      <c r="I32" s="208">
        <v>13.8</v>
      </c>
      <c r="J32" s="129">
        <f t="shared" si="2"/>
        <v>-0.19999999999999929</v>
      </c>
      <c r="N32" s="75"/>
    </row>
    <row r="33" spans="1:14" ht="18.75" customHeight="1" x14ac:dyDescent="0.25">
      <c r="A33" s="287"/>
      <c r="B33" s="280" t="s">
        <v>65</v>
      </c>
      <c r="C33" s="280"/>
      <c r="D33" s="207">
        <v>14.5</v>
      </c>
      <c r="E33" s="207">
        <v>14</v>
      </c>
      <c r="F33" s="129">
        <f t="shared" si="1"/>
        <v>-0.5</v>
      </c>
      <c r="H33" s="208">
        <v>12.5</v>
      </c>
      <c r="I33" s="208">
        <v>12.3</v>
      </c>
      <c r="J33" s="129">
        <f t="shared" si="2"/>
        <v>-0.19999999999999929</v>
      </c>
    </row>
    <row r="34" spans="1:14" ht="18.75" customHeight="1" x14ac:dyDescent="0.25">
      <c r="A34" s="287"/>
      <c r="B34" s="280" t="s">
        <v>66</v>
      </c>
      <c r="C34" s="280"/>
      <c r="D34" s="207">
        <v>19.5</v>
      </c>
      <c r="E34" s="207">
        <v>18.5</v>
      </c>
      <c r="F34" s="129">
        <f t="shared" si="1"/>
        <v>-1</v>
      </c>
      <c r="H34" s="208">
        <v>17</v>
      </c>
      <c r="I34" s="208">
        <v>16.5</v>
      </c>
      <c r="J34" s="129">
        <f t="shared" si="2"/>
        <v>-0.5</v>
      </c>
    </row>
    <row r="35" spans="1:14" ht="18.75" customHeight="1" x14ac:dyDescent="0.25">
      <c r="A35" s="287"/>
      <c r="B35" s="280" t="s">
        <v>67</v>
      </c>
      <c r="C35" s="280"/>
      <c r="D35" s="207">
        <v>10.5</v>
      </c>
      <c r="E35" s="207">
        <v>11</v>
      </c>
      <c r="F35" s="129">
        <f t="shared" si="1"/>
        <v>0.5</v>
      </c>
      <c r="H35" s="207">
        <v>10.5</v>
      </c>
      <c r="I35" s="208">
        <v>11</v>
      </c>
      <c r="J35" s="129">
        <f t="shared" si="2"/>
        <v>0.5</v>
      </c>
    </row>
    <row r="36" spans="1:14" ht="18.75" customHeight="1" x14ac:dyDescent="0.25">
      <c r="A36" s="287"/>
      <c r="B36" s="280" t="s">
        <v>68</v>
      </c>
      <c r="C36" s="280"/>
      <c r="D36" s="207">
        <v>9</v>
      </c>
      <c r="E36" s="207">
        <v>9</v>
      </c>
      <c r="F36" s="129">
        <f t="shared" si="1"/>
        <v>0</v>
      </c>
      <c r="H36" s="208">
        <v>8</v>
      </c>
      <c r="I36" s="208">
        <v>8</v>
      </c>
      <c r="J36" s="129">
        <f t="shared" si="2"/>
        <v>0</v>
      </c>
      <c r="M36" s="31"/>
      <c r="N36" s="148"/>
    </row>
    <row r="37" spans="1:14" ht="18.75" customHeight="1" x14ac:dyDescent="0.25">
      <c r="A37" s="287"/>
      <c r="B37" s="280" t="s">
        <v>69</v>
      </c>
      <c r="C37" s="280"/>
      <c r="D37" s="207">
        <v>9.5</v>
      </c>
      <c r="E37" s="207">
        <v>9.5</v>
      </c>
      <c r="F37" s="129">
        <f t="shared" si="1"/>
        <v>0</v>
      </c>
      <c r="H37" s="208">
        <v>8.5</v>
      </c>
      <c r="I37" s="208">
        <v>8.5</v>
      </c>
      <c r="J37" s="129">
        <f t="shared" si="2"/>
        <v>0</v>
      </c>
    </row>
    <row r="38" spans="1:14" ht="18.75" customHeight="1" x14ac:dyDescent="0.25">
      <c r="A38" s="287"/>
      <c r="B38" s="280" t="s">
        <v>70</v>
      </c>
      <c r="C38" s="280"/>
      <c r="D38" s="207">
        <v>27.5</v>
      </c>
      <c r="E38" s="207">
        <v>28</v>
      </c>
      <c r="F38" s="129">
        <f t="shared" si="1"/>
        <v>0.5</v>
      </c>
      <c r="H38" s="208">
        <v>25.5</v>
      </c>
      <c r="I38" s="208">
        <v>25.5</v>
      </c>
      <c r="J38" s="129">
        <f>+I38-H38</f>
        <v>0</v>
      </c>
    </row>
    <row r="39" spans="1:14" ht="18.75" customHeight="1" x14ac:dyDescent="0.25">
      <c r="A39" s="287"/>
      <c r="B39" s="280" t="s">
        <v>71</v>
      </c>
      <c r="C39" s="280"/>
      <c r="D39" s="207" t="s">
        <v>72</v>
      </c>
      <c r="E39" s="207" t="s">
        <v>72</v>
      </c>
      <c r="F39" s="229" t="s">
        <v>72</v>
      </c>
      <c r="H39" s="208">
        <v>6.85</v>
      </c>
      <c r="I39" s="208">
        <v>6.85</v>
      </c>
      <c r="J39" s="129">
        <f t="shared" si="2"/>
        <v>0</v>
      </c>
    </row>
    <row r="40" spans="1:14" ht="18.75" customHeight="1" thickBot="1" x14ac:dyDescent="0.3">
      <c r="A40" s="288"/>
      <c r="B40" s="285" t="s">
        <v>73</v>
      </c>
      <c r="C40" s="285"/>
      <c r="D40" s="209" t="s">
        <v>72</v>
      </c>
      <c r="E40" s="209" t="s">
        <v>72</v>
      </c>
      <c r="F40" s="210" t="s">
        <v>72</v>
      </c>
      <c r="H40" s="247">
        <v>7.95</v>
      </c>
      <c r="I40" s="247">
        <v>7.95</v>
      </c>
      <c r="J40" s="231">
        <f t="shared" si="2"/>
        <v>0</v>
      </c>
    </row>
    <row r="41" spans="1:14" ht="13.5" thickTop="1" x14ac:dyDescent="0.2"/>
    <row r="43" spans="1:14" x14ac:dyDescent="0.2">
      <c r="F43" t="s">
        <v>24</v>
      </c>
    </row>
  </sheetData>
  <mergeCells count="21">
    <mergeCell ref="B40:C40"/>
    <mergeCell ref="A28:A40"/>
    <mergeCell ref="B28:C28"/>
    <mergeCell ref="B29:C29"/>
    <mergeCell ref="B30:C30"/>
    <mergeCell ref="B35:C35"/>
    <mergeCell ref="B36:C36"/>
    <mergeCell ref="B33:C33"/>
    <mergeCell ref="B37:C37"/>
    <mergeCell ref="B39:C39"/>
    <mergeCell ref="B32:C32"/>
    <mergeCell ref="B38:C38"/>
    <mergeCell ref="A1:J1"/>
    <mergeCell ref="A3:J3"/>
    <mergeCell ref="B14:B17"/>
    <mergeCell ref="B34:C34"/>
    <mergeCell ref="B31:C31"/>
    <mergeCell ref="A5:J5"/>
    <mergeCell ref="A7:J7"/>
    <mergeCell ref="A14:A21"/>
    <mergeCell ref="B18:B21"/>
  </mergeCells>
  <phoneticPr fontId="21" type="noConversion"/>
  <printOptions horizontalCentered="1"/>
  <pageMargins left="0" right="0" top="0.98425196850393704" bottom="0.98425196850393704" header="0" footer="0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5FBE5-E0E4-4EF8-A5F3-E3C7C5AFDF77}">
  <sheetPr>
    <pageSetUpPr fitToPage="1"/>
  </sheetPr>
  <dimension ref="A1:M45"/>
  <sheetViews>
    <sheetView showGridLines="0" zoomScaleNormal="100" workbookViewId="0">
      <selection activeCell="F19" sqref="F19"/>
    </sheetView>
  </sheetViews>
  <sheetFormatPr baseColWidth="10" defaultColWidth="11.42578125" defaultRowHeight="12.75" x14ac:dyDescent="0.2"/>
  <cols>
    <col min="1" max="1" width="29.5703125" customWidth="1"/>
    <col min="2" max="2" width="17.42578125" customWidth="1"/>
    <col min="3" max="3" width="16.140625" customWidth="1"/>
    <col min="4" max="4" width="10.42578125" customWidth="1"/>
    <col min="5" max="5" width="2.140625" customWidth="1"/>
    <col min="6" max="6" width="16.28515625" customWidth="1"/>
    <col min="7" max="7" width="17.28515625" customWidth="1"/>
    <col min="8" max="8" width="10.42578125" customWidth="1"/>
  </cols>
  <sheetData>
    <row r="1" spans="1:13" s="33" customFormat="1" ht="22.5" customHeight="1" x14ac:dyDescent="0.2">
      <c r="A1" s="258" t="s">
        <v>0</v>
      </c>
      <c r="B1" s="258"/>
      <c r="C1" s="258"/>
      <c r="D1" s="258"/>
      <c r="E1" s="258"/>
      <c r="F1" s="258"/>
      <c r="G1" s="258"/>
      <c r="H1" s="258"/>
      <c r="I1" s="152"/>
      <c r="J1" s="152"/>
    </row>
    <row r="2" spans="1:13" ht="23.25" customHeight="1" x14ac:dyDescent="0.2"/>
    <row r="3" spans="1:13" ht="24" customHeight="1" x14ac:dyDescent="0.2">
      <c r="A3" s="259" t="s">
        <v>25</v>
      </c>
      <c r="B3" s="259"/>
      <c r="C3" s="259"/>
      <c r="D3" s="259"/>
      <c r="E3" s="259"/>
      <c r="F3" s="259"/>
      <c r="G3" s="259"/>
      <c r="H3" s="259"/>
      <c r="I3" s="150"/>
      <c r="J3" s="150"/>
    </row>
    <row r="4" spans="1:13" ht="21.75" customHeight="1" x14ac:dyDescent="0.3">
      <c r="A4" s="260" t="s">
        <v>3</v>
      </c>
      <c r="B4" s="260"/>
      <c r="C4" s="260"/>
      <c r="D4" s="260"/>
      <c r="E4" s="260"/>
      <c r="F4" s="260"/>
      <c r="G4" s="260"/>
      <c r="H4" s="260"/>
      <c r="I4" s="179"/>
      <c r="J4" s="179"/>
    </row>
    <row r="5" spans="1:13" ht="19.5" customHeight="1" thickBot="1" x14ac:dyDescent="0.35">
      <c r="A5" s="1"/>
      <c r="B5" s="1"/>
      <c r="C5" s="1"/>
      <c r="D5" s="1"/>
    </row>
    <row r="6" spans="1:13" s="3" customFormat="1" ht="18.75" thickTop="1" x14ac:dyDescent="0.25">
      <c r="A6" s="2"/>
      <c r="B6" s="81" t="str">
        <f>+'despiece ternera blanca'!D9</f>
        <v>Mayo</v>
      </c>
      <c r="C6" s="81" t="str">
        <f>+'despiece ternera blanca'!E9</f>
        <v>Mayo</v>
      </c>
      <c r="D6" s="64"/>
      <c r="F6" s="91" t="str">
        <f>+B6</f>
        <v>Mayo</v>
      </c>
      <c r="G6" s="92" t="str">
        <f>'despiece ternera blanca'!E9</f>
        <v>Mayo</v>
      </c>
      <c r="H6" s="64"/>
    </row>
    <row r="7" spans="1:13" s="3" customFormat="1" ht="18.75" thickBot="1" x14ac:dyDescent="0.3">
      <c r="A7" s="2"/>
      <c r="B7" s="220" t="str">
        <f>'VACUNO añojos-vacas'!D10</f>
        <v>Semana 21/25</v>
      </c>
      <c r="C7" s="220" t="str">
        <f>'VACUNO añojos-vacas'!E10</f>
        <v>Semana 22/25</v>
      </c>
      <c r="D7" s="244"/>
      <c r="F7" s="180" t="str">
        <f>B7</f>
        <v>Semana 21/25</v>
      </c>
      <c r="G7" s="180" t="str">
        <f>C7</f>
        <v>Semana 22/25</v>
      </c>
      <c r="I7" s="77"/>
    </row>
    <row r="8" spans="1:13" s="3" customFormat="1" ht="19.5" customHeight="1" thickTop="1" thickBot="1" x14ac:dyDescent="0.3">
      <c r="A8" s="182"/>
      <c r="B8" s="181" t="s">
        <v>6</v>
      </c>
      <c r="C8" s="181" t="s">
        <v>6</v>
      </c>
      <c r="D8" s="65" t="s">
        <v>7</v>
      </c>
      <c r="F8" s="183" t="s">
        <v>6</v>
      </c>
      <c r="G8" s="181" t="s">
        <v>6</v>
      </c>
      <c r="H8" s="65" t="s">
        <v>7</v>
      </c>
    </row>
    <row r="9" spans="1:13" s="3" customFormat="1" ht="31.5" customHeight="1" thickTop="1" thickBot="1" x14ac:dyDescent="0.3">
      <c r="B9" s="290" t="s">
        <v>74</v>
      </c>
      <c r="C9" s="291"/>
      <c r="D9" s="292"/>
      <c r="F9" s="293" t="s">
        <v>75</v>
      </c>
      <c r="G9" s="294"/>
      <c r="H9" s="295"/>
    </row>
    <row r="10" spans="1:13" s="24" customFormat="1" ht="29.25" customHeight="1" thickBot="1" x14ac:dyDescent="0.3">
      <c r="A10" s="184" t="s">
        <v>76</v>
      </c>
      <c r="B10" s="248">
        <v>8.3000000000000007</v>
      </c>
      <c r="C10" s="248">
        <v>9</v>
      </c>
      <c r="D10" s="157">
        <f t="shared" ref="D10:D35" si="0">+C10-B10</f>
        <v>0.69999999999999929</v>
      </c>
      <c r="E10" s="219"/>
      <c r="F10" s="144">
        <v>7.6</v>
      </c>
      <c r="G10" s="144">
        <v>8.5</v>
      </c>
      <c r="H10" s="160">
        <f>+G10-F10</f>
        <v>0.90000000000000036</v>
      </c>
    </row>
    <row r="11" spans="1:13" s="24" customFormat="1" ht="24" customHeight="1" thickBot="1" x14ac:dyDescent="0.3">
      <c r="A11" s="184" t="s">
        <v>77</v>
      </c>
      <c r="B11" s="141">
        <v>12</v>
      </c>
      <c r="C11" s="141">
        <v>12</v>
      </c>
      <c r="D11" s="157">
        <f t="shared" si="0"/>
        <v>0</v>
      </c>
      <c r="F11" s="142" t="s">
        <v>72</v>
      </c>
      <c r="G11" s="142" t="s">
        <v>72</v>
      </c>
      <c r="H11" s="159" t="s">
        <v>72</v>
      </c>
      <c r="M11" s="140"/>
    </row>
    <row r="12" spans="1:13" s="24" customFormat="1" ht="24" customHeight="1" thickBot="1" x14ac:dyDescent="0.3">
      <c r="A12" s="184" t="s">
        <v>78</v>
      </c>
      <c r="B12" s="141">
        <v>11</v>
      </c>
      <c r="C12" s="141">
        <v>10.7</v>
      </c>
      <c r="D12" s="157">
        <f t="shared" si="0"/>
        <v>-0.30000000000000071</v>
      </c>
      <c r="F12" s="141">
        <v>10.5</v>
      </c>
      <c r="G12" s="141">
        <v>10.5</v>
      </c>
      <c r="H12" s="160">
        <f t="shared" ref="H12:H30" si="1">+G12-F12</f>
        <v>0</v>
      </c>
    </row>
    <row r="13" spans="1:13" s="24" customFormat="1" ht="24" customHeight="1" thickBot="1" x14ac:dyDescent="0.3">
      <c r="A13" s="185" t="s">
        <v>79</v>
      </c>
      <c r="B13" s="141">
        <v>10.5</v>
      </c>
      <c r="C13" s="141">
        <v>10.199999999999999</v>
      </c>
      <c r="D13" s="157">
        <f t="shared" si="0"/>
        <v>-0.30000000000000071</v>
      </c>
      <c r="F13" s="141">
        <v>10</v>
      </c>
      <c r="G13" s="141">
        <v>10</v>
      </c>
      <c r="H13" s="160">
        <f t="shared" si="1"/>
        <v>0</v>
      </c>
    </row>
    <row r="14" spans="1:13" s="24" customFormat="1" ht="24" customHeight="1" thickBot="1" x14ac:dyDescent="0.3">
      <c r="A14" s="185" t="s">
        <v>80</v>
      </c>
      <c r="B14" s="141">
        <v>9</v>
      </c>
      <c r="C14" s="141">
        <v>8.5</v>
      </c>
      <c r="D14" s="157">
        <f t="shared" si="0"/>
        <v>-0.5</v>
      </c>
      <c r="F14" s="141">
        <v>6.6</v>
      </c>
      <c r="G14" s="141">
        <v>6.6</v>
      </c>
      <c r="H14" s="160">
        <f t="shared" si="1"/>
        <v>0</v>
      </c>
    </row>
    <row r="15" spans="1:13" s="24" customFormat="1" ht="24" customHeight="1" thickBot="1" x14ac:dyDescent="0.3">
      <c r="A15" s="185" t="s">
        <v>81</v>
      </c>
      <c r="B15" s="141">
        <v>8.6999999999999993</v>
      </c>
      <c r="C15" s="141">
        <v>8.1999999999999993</v>
      </c>
      <c r="D15" s="157">
        <f t="shared" si="0"/>
        <v>-0.5</v>
      </c>
      <c r="F15" s="141">
        <v>6</v>
      </c>
      <c r="G15" s="141">
        <v>6</v>
      </c>
      <c r="H15" s="160">
        <f t="shared" si="1"/>
        <v>0</v>
      </c>
    </row>
    <row r="16" spans="1:13" s="24" customFormat="1" ht="24" customHeight="1" thickBot="1" x14ac:dyDescent="0.3">
      <c r="A16" s="185" t="s">
        <v>82</v>
      </c>
      <c r="B16" s="141">
        <v>9</v>
      </c>
      <c r="C16" s="141">
        <v>8.5</v>
      </c>
      <c r="D16" s="157">
        <f t="shared" si="0"/>
        <v>-0.5</v>
      </c>
      <c r="F16" s="141">
        <v>6.6</v>
      </c>
      <c r="G16" s="141">
        <v>6.6</v>
      </c>
      <c r="H16" s="160">
        <f t="shared" si="1"/>
        <v>0</v>
      </c>
    </row>
    <row r="17" spans="1:12" s="24" customFormat="1" ht="24" customHeight="1" thickBot="1" x14ac:dyDescent="0.3">
      <c r="A17" s="185" t="s">
        <v>83</v>
      </c>
      <c r="B17" s="141">
        <v>7</v>
      </c>
      <c r="C17" s="141">
        <v>6.7</v>
      </c>
      <c r="D17" s="157">
        <f t="shared" si="0"/>
        <v>-0.29999999999999982</v>
      </c>
      <c r="F17" s="141">
        <v>4.5</v>
      </c>
      <c r="G17" s="141">
        <v>4.5</v>
      </c>
      <c r="H17" s="160">
        <f t="shared" si="1"/>
        <v>0</v>
      </c>
    </row>
    <row r="18" spans="1:12" s="24" customFormat="1" ht="24" customHeight="1" thickBot="1" x14ac:dyDescent="0.3">
      <c r="A18" s="185" t="s">
        <v>62</v>
      </c>
      <c r="B18" s="141">
        <v>11.5</v>
      </c>
      <c r="C18" s="141">
        <v>11.5</v>
      </c>
      <c r="D18" s="157">
        <f t="shared" si="0"/>
        <v>0</v>
      </c>
      <c r="F18" s="141">
        <v>8.8000000000000007</v>
      </c>
      <c r="G18" s="141">
        <v>8.8000000000000007</v>
      </c>
      <c r="H18" s="160">
        <f t="shared" si="1"/>
        <v>0</v>
      </c>
    </row>
    <row r="19" spans="1:12" s="24" customFormat="1" ht="24" customHeight="1" thickBot="1" x14ac:dyDescent="0.3">
      <c r="A19" s="185" t="s">
        <v>84</v>
      </c>
      <c r="B19" s="141">
        <v>11</v>
      </c>
      <c r="C19" s="141">
        <v>11</v>
      </c>
      <c r="D19" s="157">
        <f t="shared" si="0"/>
        <v>0</v>
      </c>
      <c r="F19" s="141">
        <v>8.3000000000000007</v>
      </c>
      <c r="G19" s="141">
        <v>8.3000000000000007</v>
      </c>
      <c r="H19" s="160">
        <f t="shared" si="1"/>
        <v>0</v>
      </c>
    </row>
    <row r="20" spans="1:12" s="24" customFormat="1" ht="24" customHeight="1" thickBot="1" x14ac:dyDescent="0.3">
      <c r="A20" s="185" t="s">
        <v>85</v>
      </c>
      <c r="B20" s="141">
        <v>12</v>
      </c>
      <c r="C20" s="141">
        <v>12</v>
      </c>
      <c r="D20" s="157">
        <f t="shared" si="0"/>
        <v>0</v>
      </c>
      <c r="F20" s="141">
        <v>8.8000000000000007</v>
      </c>
      <c r="G20" s="141">
        <v>8.8000000000000007</v>
      </c>
      <c r="H20" s="160">
        <f t="shared" si="1"/>
        <v>0</v>
      </c>
    </row>
    <row r="21" spans="1:12" s="24" customFormat="1" ht="24" customHeight="1" thickBot="1" x14ac:dyDescent="0.3">
      <c r="A21" s="185" t="s">
        <v>86</v>
      </c>
      <c r="B21" s="141">
        <v>11</v>
      </c>
      <c r="C21" s="141">
        <v>11.5</v>
      </c>
      <c r="D21" s="157">
        <f>+C21-B21</f>
        <v>0.5</v>
      </c>
      <c r="F21" s="141">
        <v>8.8000000000000007</v>
      </c>
      <c r="G21" s="141">
        <v>8.8000000000000007</v>
      </c>
      <c r="H21" s="160">
        <f t="shared" si="1"/>
        <v>0</v>
      </c>
    </row>
    <row r="22" spans="1:12" s="24" customFormat="1" ht="24" customHeight="1" thickBot="1" x14ac:dyDescent="0.3">
      <c r="A22" s="185" t="s">
        <v>87</v>
      </c>
      <c r="B22" s="141">
        <v>10.5</v>
      </c>
      <c r="C22" s="141">
        <v>10.5</v>
      </c>
      <c r="D22" s="157">
        <f t="shared" si="0"/>
        <v>0</v>
      </c>
      <c r="F22" s="141">
        <v>8</v>
      </c>
      <c r="G22" s="141">
        <v>8</v>
      </c>
      <c r="H22" s="160">
        <f t="shared" si="1"/>
        <v>0</v>
      </c>
    </row>
    <row r="23" spans="1:12" s="24" customFormat="1" ht="24" customHeight="1" thickBot="1" x14ac:dyDescent="0.3">
      <c r="A23" s="185" t="s">
        <v>88</v>
      </c>
      <c r="B23" s="141">
        <v>9.8000000000000007</v>
      </c>
      <c r="C23" s="141">
        <v>9.8000000000000007</v>
      </c>
      <c r="D23" s="157">
        <f t="shared" si="0"/>
        <v>0</v>
      </c>
      <c r="F23" s="141">
        <v>8.3000000000000007</v>
      </c>
      <c r="G23" s="141">
        <v>8.3000000000000007</v>
      </c>
      <c r="H23" s="160">
        <f t="shared" si="1"/>
        <v>0</v>
      </c>
    </row>
    <row r="24" spans="1:12" s="24" customFormat="1" ht="24" customHeight="1" thickBot="1" x14ac:dyDescent="0.3">
      <c r="A24" s="185" t="s">
        <v>89</v>
      </c>
      <c r="B24" s="141">
        <v>9.6</v>
      </c>
      <c r="C24" s="141">
        <v>9.6</v>
      </c>
      <c r="D24" s="157">
        <f t="shared" si="0"/>
        <v>0</v>
      </c>
      <c r="F24" s="141">
        <v>8</v>
      </c>
      <c r="G24" s="141">
        <v>8</v>
      </c>
      <c r="H24" s="160">
        <f t="shared" si="1"/>
        <v>0</v>
      </c>
    </row>
    <row r="25" spans="1:12" s="24" customFormat="1" ht="24" customHeight="1" thickBot="1" x14ac:dyDescent="0.3">
      <c r="A25" s="185" t="s">
        <v>90</v>
      </c>
      <c r="B25" s="245">
        <v>16</v>
      </c>
      <c r="C25" s="245">
        <v>16.5</v>
      </c>
      <c r="D25" s="157">
        <f t="shared" si="0"/>
        <v>0.5</v>
      </c>
      <c r="F25" s="142" t="s">
        <v>72</v>
      </c>
      <c r="G25" s="142" t="s">
        <v>72</v>
      </c>
      <c r="H25" s="159" t="s">
        <v>72</v>
      </c>
    </row>
    <row r="26" spans="1:12" s="24" customFormat="1" ht="24" customHeight="1" thickBot="1" x14ac:dyDescent="0.3">
      <c r="A26" s="185" t="s">
        <v>91</v>
      </c>
      <c r="B26" s="142">
        <v>13.5</v>
      </c>
      <c r="C26" s="142">
        <v>14.5</v>
      </c>
      <c r="D26" s="157">
        <f t="shared" si="0"/>
        <v>1</v>
      </c>
      <c r="F26" s="141">
        <v>13.5</v>
      </c>
      <c r="G26" s="141">
        <v>14.5</v>
      </c>
      <c r="H26" s="160">
        <f t="shared" si="1"/>
        <v>1</v>
      </c>
    </row>
    <row r="27" spans="1:12" s="24" customFormat="1" ht="24" customHeight="1" thickBot="1" x14ac:dyDescent="0.3">
      <c r="A27" s="185" t="s">
        <v>92</v>
      </c>
      <c r="B27" s="142">
        <v>14.5</v>
      </c>
      <c r="C27" s="142">
        <v>15.5</v>
      </c>
      <c r="D27" s="157">
        <f t="shared" si="0"/>
        <v>1</v>
      </c>
      <c r="F27" s="141">
        <v>14.5</v>
      </c>
      <c r="G27" s="141">
        <v>15.5</v>
      </c>
      <c r="H27" s="160">
        <f t="shared" si="1"/>
        <v>1</v>
      </c>
      <c r="L27" s="140"/>
    </row>
    <row r="28" spans="1:12" s="24" customFormat="1" ht="24" customHeight="1" thickBot="1" x14ac:dyDescent="0.3">
      <c r="A28" s="184" t="s">
        <v>93</v>
      </c>
      <c r="B28" s="142">
        <v>15</v>
      </c>
      <c r="C28" s="142">
        <v>16</v>
      </c>
      <c r="D28" s="157">
        <f t="shared" si="0"/>
        <v>1</v>
      </c>
      <c r="F28" s="141">
        <v>16.5</v>
      </c>
      <c r="G28" s="141">
        <v>17.5</v>
      </c>
      <c r="H28" s="160">
        <f t="shared" si="1"/>
        <v>1</v>
      </c>
    </row>
    <row r="29" spans="1:12" s="24" customFormat="1" ht="24" customHeight="1" thickBot="1" x14ac:dyDescent="0.3">
      <c r="A29" s="184" t="s">
        <v>94</v>
      </c>
      <c r="B29" s="142">
        <v>15.5</v>
      </c>
      <c r="C29" s="142">
        <v>16.5</v>
      </c>
      <c r="D29" s="157">
        <f t="shared" si="0"/>
        <v>1</v>
      </c>
      <c r="F29" s="141">
        <v>18.5</v>
      </c>
      <c r="G29" s="141">
        <v>19.5</v>
      </c>
      <c r="H29" s="160">
        <f t="shared" si="1"/>
        <v>1</v>
      </c>
      <c r="L29" s="140"/>
    </row>
    <row r="30" spans="1:12" s="24" customFormat="1" ht="24" customHeight="1" thickBot="1" x14ac:dyDescent="0.3">
      <c r="A30" s="184" t="s">
        <v>95</v>
      </c>
      <c r="B30" s="141">
        <v>16.5</v>
      </c>
      <c r="C30" s="141">
        <v>17</v>
      </c>
      <c r="D30" s="157">
        <f t="shared" si="0"/>
        <v>0.5</v>
      </c>
      <c r="F30" s="141">
        <v>20.5</v>
      </c>
      <c r="G30" s="141">
        <v>21.5</v>
      </c>
      <c r="H30" s="160">
        <f t="shared" si="1"/>
        <v>1</v>
      </c>
    </row>
    <row r="31" spans="1:12" s="24" customFormat="1" ht="24" customHeight="1" thickBot="1" x14ac:dyDescent="0.3">
      <c r="A31" s="184" t="s">
        <v>96</v>
      </c>
      <c r="B31" s="141">
        <v>23</v>
      </c>
      <c r="C31" s="141">
        <v>23</v>
      </c>
      <c r="D31" s="157">
        <f t="shared" si="0"/>
        <v>0</v>
      </c>
      <c r="F31" s="141">
        <v>20.5</v>
      </c>
      <c r="G31" s="141">
        <v>21</v>
      </c>
      <c r="H31" s="160">
        <f>+G31-F31</f>
        <v>0.5</v>
      </c>
      <c r="I31" s="161"/>
      <c r="J31" s="161"/>
    </row>
    <row r="32" spans="1:12" s="24" customFormat="1" ht="24" customHeight="1" thickBot="1" x14ac:dyDescent="0.3">
      <c r="A32" s="184" t="s">
        <v>97</v>
      </c>
      <c r="B32" s="141">
        <v>28</v>
      </c>
      <c r="C32" s="141">
        <v>28</v>
      </c>
      <c r="D32" s="157">
        <f t="shared" si="0"/>
        <v>0</v>
      </c>
      <c r="F32" s="141">
        <v>24.5</v>
      </c>
      <c r="G32" s="141">
        <v>25</v>
      </c>
      <c r="H32" s="160">
        <f>+G32-F32</f>
        <v>0.5</v>
      </c>
    </row>
    <row r="33" spans="1:12" s="24" customFormat="1" ht="24" customHeight="1" x14ac:dyDescent="0.25">
      <c r="A33" s="184" t="s">
        <v>98</v>
      </c>
      <c r="B33" s="141">
        <v>30</v>
      </c>
      <c r="C33" s="141">
        <v>30</v>
      </c>
      <c r="D33" s="157">
        <f t="shared" si="0"/>
        <v>0</v>
      </c>
      <c r="F33" s="141">
        <v>25.5</v>
      </c>
      <c r="G33" s="141">
        <v>26</v>
      </c>
      <c r="H33" s="160">
        <f>+G33-F33</f>
        <v>0.5</v>
      </c>
      <c r="I33" s="161"/>
      <c r="J33" s="161"/>
    </row>
    <row r="34" spans="1:12" s="24" customFormat="1" ht="24" customHeight="1" thickBot="1" x14ac:dyDescent="0.3">
      <c r="A34" s="184" t="s">
        <v>99</v>
      </c>
      <c r="B34" s="137" t="s">
        <v>72</v>
      </c>
      <c r="C34" s="137" t="s">
        <v>72</v>
      </c>
      <c r="D34" s="137" t="s">
        <v>72</v>
      </c>
      <c r="F34" s="141">
        <v>26.5</v>
      </c>
      <c r="G34" s="141">
        <v>27</v>
      </c>
      <c r="H34" s="160">
        <f>+G34-F34</f>
        <v>0.5</v>
      </c>
      <c r="J34" s="162"/>
    </row>
    <row r="35" spans="1:12" s="24" customFormat="1" ht="24" customHeight="1" thickBot="1" x14ac:dyDescent="0.3">
      <c r="A35" s="184" t="s">
        <v>100</v>
      </c>
      <c r="B35" s="247">
        <v>31</v>
      </c>
      <c r="C35" s="247">
        <v>31</v>
      </c>
      <c r="D35" s="233">
        <f t="shared" si="0"/>
        <v>0</v>
      </c>
      <c r="F35" s="143">
        <v>27.5</v>
      </c>
      <c r="G35" s="143">
        <v>28</v>
      </c>
      <c r="H35" s="232">
        <f>+G35-F35</f>
        <v>0.5</v>
      </c>
    </row>
    <row r="36" spans="1:12" ht="18.75" thickTop="1" x14ac:dyDescent="0.2">
      <c r="B36" s="186"/>
      <c r="C36" s="186"/>
      <c r="F36" s="187"/>
      <c r="G36" s="187"/>
      <c r="L36" s="31"/>
    </row>
    <row r="43" spans="1:12" x14ac:dyDescent="0.2">
      <c r="F43" t="s">
        <v>24</v>
      </c>
    </row>
    <row r="45" spans="1:12" x14ac:dyDescent="0.2">
      <c r="F45" t="s">
        <v>24</v>
      </c>
    </row>
  </sheetData>
  <mergeCells count="5">
    <mergeCell ref="A1:H1"/>
    <mergeCell ref="A4:H4"/>
    <mergeCell ref="A3:H3"/>
    <mergeCell ref="B9:D9"/>
    <mergeCell ref="F9:H9"/>
  </mergeCells>
  <phoneticPr fontId="0" type="noConversion"/>
  <printOptions horizontalCentered="1"/>
  <pageMargins left="0" right="0" top="0.98425196850393704" bottom="0.98425196850393704" header="0" footer="0"/>
  <pageSetup paperSize="9" scale="82" orientation="portrait" r:id="rId1"/>
  <headerFooter alignWithMargins="0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1187-3320-4243-99CD-52FF030C956A}">
  <sheetPr>
    <pageSetUpPr fitToPage="1"/>
  </sheetPr>
  <dimension ref="A1:J44"/>
  <sheetViews>
    <sheetView showGridLines="0" workbookViewId="0">
      <selection activeCell="C9" sqref="C9:C18"/>
    </sheetView>
  </sheetViews>
  <sheetFormatPr baseColWidth="10" defaultColWidth="9.140625" defaultRowHeight="12.75" x14ac:dyDescent="0.2"/>
  <cols>
    <col min="1" max="1" width="29.5703125" customWidth="1"/>
    <col min="2" max="2" width="21" customWidth="1"/>
    <col min="3" max="3" width="17" customWidth="1"/>
    <col min="4" max="4" width="17.42578125" customWidth="1"/>
    <col min="5" max="5" width="18.7109375" customWidth="1"/>
    <col min="6" max="256" width="11.42578125" customWidth="1"/>
  </cols>
  <sheetData>
    <row r="1" spans="1:8" ht="20.25" x14ac:dyDescent="0.3">
      <c r="A1" s="296" t="s">
        <v>0</v>
      </c>
      <c r="B1" s="296"/>
      <c r="C1" s="296"/>
      <c r="D1" s="296"/>
      <c r="E1" s="296"/>
    </row>
    <row r="2" spans="1:8" ht="34.5" customHeight="1" x14ac:dyDescent="0.2">
      <c r="A2" s="259" t="s">
        <v>101</v>
      </c>
      <c r="B2" s="259"/>
      <c r="C2" s="259"/>
      <c r="D2" s="259"/>
      <c r="E2" s="259"/>
    </row>
    <row r="3" spans="1:8" ht="21" customHeight="1" x14ac:dyDescent="0.2">
      <c r="A3" s="149"/>
      <c r="B3" s="149"/>
      <c r="C3" s="149"/>
      <c r="D3" s="149"/>
      <c r="E3" s="149"/>
    </row>
    <row r="4" spans="1:8" ht="15.75" customHeight="1" x14ac:dyDescent="0.2">
      <c r="A4" s="258" t="s">
        <v>102</v>
      </c>
      <c r="B4" s="258"/>
      <c r="C4" s="258"/>
      <c r="D4" s="258"/>
      <c r="E4" s="258"/>
    </row>
    <row r="5" spans="1:8" ht="29.25" customHeight="1" thickBot="1" x14ac:dyDescent="0.35">
      <c r="A5" s="3"/>
      <c r="B5" s="1"/>
      <c r="C5" s="1"/>
      <c r="D5" s="1"/>
    </row>
    <row r="6" spans="1:8" ht="16.5" x14ac:dyDescent="0.25">
      <c r="A6" s="2"/>
      <c r="B6" s="2"/>
      <c r="C6" s="61" t="str">
        <f>'VACUNO añojos-vacas'!D9</f>
        <v>Mayo</v>
      </c>
      <c r="D6" s="61" t="str">
        <f>'VACUNO añojos-vacas'!E9</f>
        <v>Mayo</v>
      </c>
    </row>
    <row r="7" spans="1:8" ht="17.25" thickBot="1" x14ac:dyDescent="0.3">
      <c r="A7" s="2"/>
      <c r="B7" s="2"/>
      <c r="C7" s="243" t="str">
        <f>'VACUNO añojos-vacas'!D10</f>
        <v>Semana 21/25</v>
      </c>
      <c r="D7" s="243" t="str">
        <f>'VACUNO añojos-vacas'!E10</f>
        <v>Semana 22/25</v>
      </c>
    </row>
    <row r="8" spans="1:8" ht="23.25" x14ac:dyDescent="0.35">
      <c r="A8" s="67" t="s">
        <v>103</v>
      </c>
      <c r="B8" s="68"/>
      <c r="C8" s="236" t="s">
        <v>6</v>
      </c>
      <c r="D8" s="236" t="s">
        <v>6</v>
      </c>
      <c r="E8" s="69" t="s">
        <v>7</v>
      </c>
    </row>
    <row r="9" spans="1:8" ht="17.25" customHeight="1" x14ac:dyDescent="0.25">
      <c r="A9" s="72"/>
      <c r="B9" s="70" t="s">
        <v>104</v>
      </c>
      <c r="C9" s="63">
        <v>11.6</v>
      </c>
      <c r="D9" s="63">
        <v>11.6</v>
      </c>
      <c r="E9" s="71">
        <f>+D9-C9</f>
        <v>0</v>
      </c>
      <c r="F9" s="75"/>
      <c r="H9" s="75"/>
    </row>
    <row r="10" spans="1:8" ht="16.5" customHeight="1" x14ac:dyDescent="0.25">
      <c r="A10" s="297" t="s">
        <v>105</v>
      </c>
      <c r="B10" s="70" t="s">
        <v>106</v>
      </c>
      <c r="C10" s="63">
        <v>11.6</v>
      </c>
      <c r="D10" s="63">
        <v>11.6</v>
      </c>
      <c r="E10" s="71">
        <f t="shared" ref="E10" si="0">+D10-C10</f>
        <v>0</v>
      </c>
      <c r="F10" s="75"/>
      <c r="H10" s="75"/>
    </row>
    <row r="11" spans="1:8" ht="16.5" customHeight="1" x14ac:dyDescent="0.25">
      <c r="A11" s="297"/>
      <c r="B11" s="70" t="s">
        <v>107</v>
      </c>
      <c r="C11" s="63">
        <v>10.6</v>
      </c>
      <c r="D11" s="63">
        <v>10.6</v>
      </c>
      <c r="E11" s="71">
        <f>+D11-C11</f>
        <v>0</v>
      </c>
      <c r="F11" s="75"/>
      <c r="H11" s="75"/>
    </row>
    <row r="12" spans="1:8" ht="16.5" customHeight="1" x14ac:dyDescent="0.25">
      <c r="A12" s="297"/>
      <c r="B12" s="70" t="s">
        <v>108</v>
      </c>
      <c r="C12" s="63">
        <v>9.8000000000000007</v>
      </c>
      <c r="D12" s="63">
        <v>9.8000000000000007</v>
      </c>
      <c r="E12" s="71">
        <f>+D12-C12</f>
        <v>0</v>
      </c>
      <c r="F12" s="75"/>
      <c r="H12" s="75"/>
    </row>
    <row r="13" spans="1:8" ht="16.5" customHeight="1" x14ac:dyDescent="0.25">
      <c r="A13" s="73"/>
      <c r="B13" s="70" t="s">
        <v>109</v>
      </c>
      <c r="C13" s="63">
        <v>9.4</v>
      </c>
      <c r="D13" s="63">
        <v>9.4</v>
      </c>
      <c r="E13" s="71">
        <f>+D13-C13</f>
        <v>0</v>
      </c>
      <c r="F13" s="75"/>
      <c r="H13" s="75"/>
    </row>
    <row r="14" spans="1:8" ht="4.5" customHeight="1" x14ac:dyDescent="0.25">
      <c r="A14" s="73"/>
      <c r="B14" s="70"/>
      <c r="C14" s="203"/>
      <c r="D14" s="203"/>
      <c r="E14" s="71"/>
      <c r="H14" s="75"/>
    </row>
    <row r="15" spans="1:8" ht="16.5" customHeight="1" x14ac:dyDescent="0.25">
      <c r="A15" s="74"/>
      <c r="B15" s="62" t="s">
        <v>110</v>
      </c>
      <c r="C15" s="63">
        <v>15.5</v>
      </c>
      <c r="D15" s="63">
        <v>15.5</v>
      </c>
      <c r="E15" s="71">
        <f>+D15-C15</f>
        <v>0</v>
      </c>
      <c r="F15" s="75"/>
      <c r="H15" s="75"/>
    </row>
    <row r="16" spans="1:8" ht="16.5" customHeight="1" x14ac:dyDescent="0.25">
      <c r="A16" s="297" t="s">
        <v>111</v>
      </c>
      <c r="B16" s="62" t="s">
        <v>112</v>
      </c>
      <c r="C16" s="63">
        <v>14.5</v>
      </c>
      <c r="D16" s="63">
        <v>14.5</v>
      </c>
      <c r="E16" s="71">
        <f>+D16-C16</f>
        <v>0</v>
      </c>
      <c r="F16" s="75"/>
      <c r="H16" s="75"/>
    </row>
    <row r="17" spans="1:10" ht="16.5" customHeight="1" x14ac:dyDescent="0.25">
      <c r="A17" s="297"/>
      <c r="B17" s="62" t="s">
        <v>113</v>
      </c>
      <c r="C17" s="63">
        <v>13.5</v>
      </c>
      <c r="D17" s="63">
        <v>13.5</v>
      </c>
      <c r="E17" s="71">
        <f>+D17-C17</f>
        <v>0</v>
      </c>
      <c r="F17" s="75"/>
      <c r="H17" s="75"/>
    </row>
    <row r="18" spans="1:10" ht="16.5" customHeight="1" thickBot="1" x14ac:dyDescent="0.3">
      <c r="A18" s="238"/>
      <c r="B18" s="153" t="s">
        <v>114</v>
      </c>
      <c r="C18" s="63">
        <v>12.5</v>
      </c>
      <c r="D18" s="63">
        <v>12.5</v>
      </c>
      <c r="E18" s="71">
        <f>+D18-C18</f>
        <v>0</v>
      </c>
      <c r="F18" s="75"/>
      <c r="H18" s="75"/>
    </row>
    <row r="19" spans="1:10" ht="9.75" customHeight="1" x14ac:dyDescent="0.25">
      <c r="A19" s="3"/>
      <c r="B19" s="3"/>
      <c r="C19" s="2"/>
      <c r="D19" s="2"/>
    </row>
    <row r="20" spans="1:10" ht="15" customHeight="1" x14ac:dyDescent="0.2">
      <c r="A20" s="182"/>
      <c r="B20" s="182"/>
    </row>
    <row r="22" spans="1:10" x14ac:dyDescent="0.2">
      <c r="H22" t="s">
        <v>24</v>
      </c>
      <c r="I22" t="s">
        <v>115</v>
      </c>
    </row>
    <row r="30" spans="1:10" x14ac:dyDescent="0.2">
      <c r="I30" s="75"/>
      <c r="J30" s="75"/>
    </row>
    <row r="32" spans="1:10" x14ac:dyDescent="0.2">
      <c r="I32" s="75"/>
      <c r="J32" s="75"/>
    </row>
    <row r="33" spans="6:10" x14ac:dyDescent="0.2">
      <c r="J33" s="163"/>
    </row>
    <row r="44" spans="6:10" x14ac:dyDescent="0.2">
      <c r="F44" t="s">
        <v>24</v>
      </c>
    </row>
  </sheetData>
  <mergeCells count="5">
    <mergeCell ref="A1:E1"/>
    <mergeCell ref="A4:E4"/>
    <mergeCell ref="A10:A12"/>
    <mergeCell ref="A16:A17"/>
    <mergeCell ref="A2:E2"/>
  </mergeCells>
  <phoneticPr fontId="0" type="noConversion"/>
  <printOptions horizontalCentered="1"/>
  <pageMargins left="0" right="0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60A2-D631-47CA-B4C3-A57496A71E62}">
  <sheetPr>
    <pageSetUpPr fitToPage="1"/>
  </sheetPr>
  <dimension ref="A1:J50"/>
  <sheetViews>
    <sheetView showGridLines="0" tabSelected="1" topLeftCell="A8" zoomScale="85" zoomScaleNormal="85" workbookViewId="0">
      <selection activeCell="C27" sqref="C27:C29"/>
    </sheetView>
  </sheetViews>
  <sheetFormatPr baseColWidth="10" defaultColWidth="11.42578125" defaultRowHeight="12.75" x14ac:dyDescent="0.2"/>
  <cols>
    <col min="1" max="1" width="29.5703125" customWidth="1"/>
    <col min="2" max="2" width="14.7109375" customWidth="1"/>
    <col min="3" max="3" width="15.28515625" customWidth="1"/>
    <col min="4" max="4" width="15.85546875" customWidth="1"/>
    <col min="5" max="5" width="0.7109375" customWidth="1"/>
    <col min="6" max="7" width="14.7109375" customWidth="1"/>
    <col min="8" max="8" width="18.42578125" customWidth="1"/>
  </cols>
  <sheetData>
    <row r="1" spans="1:10" ht="20.25" x14ac:dyDescent="0.3">
      <c r="A1" s="296" t="s">
        <v>0</v>
      </c>
      <c r="B1" s="296"/>
      <c r="C1" s="296"/>
      <c r="D1" s="296"/>
      <c r="E1" s="296"/>
      <c r="F1" s="296"/>
      <c r="G1" s="296"/>
      <c r="H1" s="296"/>
    </row>
    <row r="2" spans="1:10" ht="9" customHeight="1" x14ac:dyDescent="0.2"/>
    <row r="3" spans="1:10" ht="26.25" customHeight="1" x14ac:dyDescent="0.2">
      <c r="A3" s="259" t="s">
        <v>116</v>
      </c>
      <c r="B3" s="259"/>
      <c r="C3" s="259"/>
      <c r="D3" s="259"/>
      <c r="E3" s="259"/>
      <c r="F3" s="259"/>
      <c r="G3" s="259"/>
      <c r="H3" s="259"/>
    </row>
    <row r="4" spans="1:10" ht="26.25" customHeight="1" x14ac:dyDescent="0.25">
      <c r="A4" s="301" t="s">
        <v>117</v>
      </c>
      <c r="B4" s="301"/>
      <c r="C4" s="301"/>
      <c r="D4" s="301"/>
      <c r="E4" s="301"/>
      <c r="F4" s="301"/>
      <c r="G4" s="301"/>
      <c r="H4" s="301"/>
    </row>
    <row r="5" spans="1:10" ht="12.75" customHeight="1" x14ac:dyDescent="0.35">
      <c r="A5" s="151"/>
      <c r="B5" s="151"/>
      <c r="C5" s="151"/>
      <c r="D5" s="151"/>
      <c r="E5" s="151"/>
      <c r="F5" s="151"/>
      <c r="G5" s="151"/>
      <c r="H5" s="151"/>
    </row>
    <row r="6" spans="1:10" ht="18.75" customHeight="1" x14ac:dyDescent="0.2">
      <c r="A6" s="258" t="s">
        <v>118</v>
      </c>
      <c r="B6" s="258"/>
      <c r="C6" s="258"/>
      <c r="D6" s="258"/>
      <c r="E6" s="258"/>
      <c r="F6" s="258"/>
      <c r="G6" s="258"/>
      <c r="H6" s="258"/>
    </row>
    <row r="7" spans="1:10" ht="27" customHeight="1" thickBot="1" x14ac:dyDescent="0.35">
      <c r="A7" s="1"/>
      <c r="B7" s="1"/>
      <c r="C7" s="242"/>
      <c r="D7" s="242"/>
    </row>
    <row r="8" spans="1:10" s="3" customFormat="1" ht="17.25" thickTop="1" x14ac:dyDescent="0.25">
      <c r="A8" s="2"/>
      <c r="B8" s="121" t="str">
        <f>'VACUNO añojos-vacas'!D9</f>
        <v>Mayo</v>
      </c>
      <c r="C8" s="121" t="str">
        <f>'VACUNO añojos-vacas'!E9</f>
        <v>Mayo</v>
      </c>
      <c r="D8" s="234"/>
      <c r="F8" s="121" t="str">
        <f>+B8</f>
        <v>Mayo</v>
      </c>
      <c r="G8" s="122" t="str">
        <f>+C8</f>
        <v>Mayo</v>
      </c>
    </row>
    <row r="9" spans="1:10" s="3" customFormat="1" ht="17.25" thickBot="1" x14ac:dyDescent="0.3">
      <c r="A9" s="2"/>
      <c r="B9" s="194" t="str">
        <f>'VACUNO añojos-vacas'!D10</f>
        <v>Semana 21/25</v>
      </c>
      <c r="C9" s="194" t="str">
        <f>'VACUNO añojos-vacas'!E10</f>
        <v>Semana 22/25</v>
      </c>
      <c r="D9" s="2"/>
      <c r="E9" s="3" t="s">
        <v>54</v>
      </c>
      <c r="F9" s="194" t="str">
        <f>+B9</f>
        <v>Semana 21/25</v>
      </c>
      <c r="G9" s="194" t="str">
        <f>+C9</f>
        <v>Semana 22/25</v>
      </c>
      <c r="H9" s="77"/>
    </row>
    <row r="10" spans="1:10" s="3" customFormat="1" ht="19.5" customHeight="1" thickTop="1" thickBot="1" x14ac:dyDescent="0.3">
      <c r="A10" s="182"/>
      <c r="B10" s="181" t="s">
        <v>6</v>
      </c>
      <c r="C10" s="195" t="s">
        <v>6</v>
      </c>
      <c r="D10" s="218"/>
      <c r="E10" s="218" t="s">
        <v>212</v>
      </c>
      <c r="F10" s="195" t="s">
        <v>6</v>
      </c>
      <c r="G10" s="195" t="s">
        <v>6</v>
      </c>
    </row>
    <row r="11" spans="1:10" s="3" customFormat="1" ht="19.5" customHeight="1" thickTop="1" thickBot="1" x14ac:dyDescent="0.3">
      <c r="B11" s="298" t="s">
        <v>119</v>
      </c>
      <c r="C11" s="299"/>
      <c r="D11" s="121" t="s">
        <v>7</v>
      </c>
      <c r="F11" s="300" t="s">
        <v>120</v>
      </c>
      <c r="G11" s="299"/>
      <c r="H11" s="196" t="s">
        <v>7</v>
      </c>
    </row>
    <row r="12" spans="1:10" s="3" customFormat="1" ht="19.5" customHeight="1" thickTop="1" x14ac:dyDescent="0.25">
      <c r="A12" s="184" t="s">
        <v>121</v>
      </c>
      <c r="B12" s="124">
        <v>2.99</v>
      </c>
      <c r="C12" s="124">
        <v>2.99</v>
      </c>
      <c r="D12" s="155">
        <f>+C12-B12</f>
        <v>0</v>
      </c>
      <c r="F12" s="125" t="s">
        <v>72</v>
      </c>
      <c r="G12" s="125" t="s">
        <v>72</v>
      </c>
      <c r="H12" s="125" t="s">
        <v>72</v>
      </c>
    </row>
    <row r="13" spans="1:10" s="24" customFormat="1" ht="20.100000000000001" customHeight="1" x14ac:dyDescent="0.25">
      <c r="A13" s="184" t="s">
        <v>122</v>
      </c>
      <c r="B13" s="124">
        <v>3.12</v>
      </c>
      <c r="C13" s="124">
        <v>3.12</v>
      </c>
      <c r="D13" s="156">
        <f>+C13-B13</f>
        <v>0</v>
      </c>
      <c r="E13" s="35"/>
      <c r="F13" s="125" t="s">
        <v>72</v>
      </c>
      <c r="G13" s="125" t="s">
        <v>72</v>
      </c>
      <c r="H13" s="125" t="s">
        <v>72</v>
      </c>
      <c r="J13" s="140"/>
    </row>
    <row r="14" spans="1:10" s="24" customFormat="1" ht="20.100000000000001" customHeight="1" x14ac:dyDescent="0.25">
      <c r="A14" s="184" t="s">
        <v>123</v>
      </c>
      <c r="B14" s="124">
        <v>4.75</v>
      </c>
      <c r="C14" s="124">
        <v>4.75</v>
      </c>
      <c r="D14" s="156">
        <f t="shared" ref="D14:D35" si="0">+C14-B14</f>
        <v>0</v>
      </c>
      <c r="E14" s="35">
        <v>6.3</v>
      </c>
      <c r="F14" s="167">
        <v>11.5</v>
      </c>
      <c r="G14" s="167">
        <v>11.5</v>
      </c>
      <c r="H14" s="135">
        <f>+G14-F14</f>
        <v>0</v>
      </c>
      <c r="J14" s="140"/>
    </row>
    <row r="15" spans="1:10" s="24" customFormat="1" ht="20.100000000000001" customHeight="1" x14ac:dyDescent="0.25">
      <c r="A15" s="184" t="s">
        <v>124</v>
      </c>
      <c r="B15" s="124">
        <v>5.35</v>
      </c>
      <c r="C15" s="124">
        <v>5.35</v>
      </c>
      <c r="D15" s="156">
        <f t="shared" si="0"/>
        <v>0</v>
      </c>
      <c r="E15" s="35">
        <v>6.15</v>
      </c>
      <c r="F15" s="167">
        <v>11.5</v>
      </c>
      <c r="G15" s="167">
        <v>11.5</v>
      </c>
      <c r="H15" s="135">
        <f t="shared" ref="H15:H41" si="1">+G15-F15</f>
        <v>0</v>
      </c>
      <c r="J15" s="140"/>
    </row>
    <row r="16" spans="1:10" s="24" customFormat="1" ht="20.100000000000001" customHeight="1" x14ac:dyDescent="0.25">
      <c r="A16" s="185" t="s">
        <v>125</v>
      </c>
      <c r="B16" s="124">
        <v>5.6</v>
      </c>
      <c r="C16" s="124">
        <v>5.6</v>
      </c>
      <c r="D16" s="156">
        <f t="shared" si="0"/>
        <v>0</v>
      </c>
      <c r="E16" s="35">
        <v>5.63</v>
      </c>
      <c r="F16" s="167">
        <v>15.7</v>
      </c>
      <c r="G16" s="167">
        <v>15.7</v>
      </c>
      <c r="H16" s="135">
        <f t="shared" si="1"/>
        <v>0</v>
      </c>
      <c r="J16" s="140"/>
    </row>
    <row r="17" spans="1:10" s="24" customFormat="1" ht="20.100000000000001" customHeight="1" x14ac:dyDescent="0.25">
      <c r="A17" s="185" t="s">
        <v>126</v>
      </c>
      <c r="B17" s="124">
        <v>6.6</v>
      </c>
      <c r="C17" s="124">
        <v>6.5</v>
      </c>
      <c r="D17" s="156">
        <f t="shared" si="0"/>
        <v>-9.9999999999999645E-2</v>
      </c>
      <c r="E17" s="35">
        <v>7.35</v>
      </c>
      <c r="F17" s="167">
        <v>16.5</v>
      </c>
      <c r="G17" s="167">
        <v>16.5</v>
      </c>
      <c r="H17" s="135">
        <f t="shared" si="1"/>
        <v>0</v>
      </c>
      <c r="I17" s="24" t="s">
        <v>24</v>
      </c>
      <c r="J17" s="140"/>
    </row>
    <row r="18" spans="1:10" s="24" customFormat="1" ht="20.100000000000001" customHeight="1" x14ac:dyDescent="0.25">
      <c r="A18" s="185" t="s">
        <v>70</v>
      </c>
      <c r="B18" s="124">
        <v>6.7</v>
      </c>
      <c r="C18" s="124">
        <v>6.8</v>
      </c>
      <c r="D18" s="156">
        <f t="shared" si="0"/>
        <v>9.9999999999999645E-2</v>
      </c>
      <c r="E18" s="35">
        <v>6.48</v>
      </c>
      <c r="F18" s="167">
        <v>16.5</v>
      </c>
      <c r="G18" s="167">
        <v>16.5</v>
      </c>
      <c r="H18" s="135">
        <f t="shared" si="1"/>
        <v>0</v>
      </c>
      <c r="J18" s="140"/>
    </row>
    <row r="19" spans="1:10" s="24" customFormat="1" ht="20.100000000000001" customHeight="1" x14ac:dyDescent="0.25">
      <c r="A19" s="185" t="s">
        <v>88</v>
      </c>
      <c r="B19" s="124">
        <v>3.45</v>
      </c>
      <c r="C19" s="124">
        <v>3.45</v>
      </c>
      <c r="D19" s="156">
        <f t="shared" si="0"/>
        <v>0</v>
      </c>
      <c r="E19" s="35">
        <v>6.3</v>
      </c>
      <c r="F19" s="167">
        <v>17</v>
      </c>
      <c r="G19" s="167">
        <v>17</v>
      </c>
      <c r="H19" s="135">
        <f t="shared" si="1"/>
        <v>0</v>
      </c>
      <c r="J19" s="140"/>
    </row>
    <row r="20" spans="1:10" s="24" customFormat="1" ht="20.100000000000001" customHeight="1" x14ac:dyDescent="0.25">
      <c r="A20" s="185" t="s">
        <v>127</v>
      </c>
      <c r="B20" s="124">
        <v>4.8</v>
      </c>
      <c r="C20" s="124">
        <v>4.9000000000000004</v>
      </c>
      <c r="D20" s="156">
        <f t="shared" si="0"/>
        <v>0.10000000000000053</v>
      </c>
      <c r="E20" s="35">
        <v>6.15</v>
      </c>
      <c r="F20" s="125" t="s">
        <v>72</v>
      </c>
      <c r="G20" s="125" t="s">
        <v>72</v>
      </c>
      <c r="H20" s="125" t="s">
        <v>72</v>
      </c>
      <c r="J20" s="140"/>
    </row>
    <row r="21" spans="1:10" s="24" customFormat="1" ht="20.100000000000001" customHeight="1" x14ac:dyDescent="0.25">
      <c r="A21" s="185" t="s">
        <v>128</v>
      </c>
      <c r="B21" s="124">
        <v>3.32</v>
      </c>
      <c r="C21" s="124">
        <v>3.32</v>
      </c>
      <c r="D21" s="156">
        <f t="shared" si="0"/>
        <v>0</v>
      </c>
      <c r="E21" s="35">
        <v>5.65</v>
      </c>
      <c r="F21" s="125" t="s">
        <v>72</v>
      </c>
      <c r="G21" s="125" t="s">
        <v>72</v>
      </c>
      <c r="H21" s="125" t="s">
        <v>72</v>
      </c>
      <c r="J21" s="140"/>
    </row>
    <row r="22" spans="1:10" s="24" customFormat="1" ht="20.100000000000001" customHeight="1" x14ac:dyDescent="0.25">
      <c r="A22" s="185" t="s">
        <v>129</v>
      </c>
      <c r="B22" s="124">
        <v>3.95</v>
      </c>
      <c r="C22" s="124">
        <v>3.95</v>
      </c>
      <c r="D22" s="156">
        <f t="shared" si="0"/>
        <v>0</v>
      </c>
      <c r="E22" s="35"/>
      <c r="F22" s="125" t="s">
        <v>72</v>
      </c>
      <c r="G22" s="125" t="s">
        <v>72</v>
      </c>
      <c r="H22" s="125" t="s">
        <v>72</v>
      </c>
      <c r="J22" s="140"/>
    </row>
    <row r="23" spans="1:10" s="24" customFormat="1" ht="20.100000000000001" customHeight="1" x14ac:dyDescent="0.25">
      <c r="A23" s="185" t="s">
        <v>130</v>
      </c>
      <c r="B23" s="124">
        <v>2.9</v>
      </c>
      <c r="C23" s="124">
        <v>2.9</v>
      </c>
      <c r="D23" s="156">
        <f t="shared" si="0"/>
        <v>0</v>
      </c>
      <c r="E23" s="35"/>
      <c r="F23" s="125" t="s">
        <v>72</v>
      </c>
      <c r="G23" s="125" t="s">
        <v>72</v>
      </c>
      <c r="H23" s="125" t="s">
        <v>72</v>
      </c>
      <c r="J23" s="140"/>
    </row>
    <row r="24" spans="1:10" s="24" customFormat="1" ht="20.100000000000001" customHeight="1" x14ac:dyDescent="0.25">
      <c r="A24" s="185" t="s">
        <v>131</v>
      </c>
      <c r="B24" s="124">
        <v>3.62</v>
      </c>
      <c r="C24" s="124">
        <v>3.62</v>
      </c>
      <c r="D24" s="156">
        <f t="shared" si="0"/>
        <v>0</v>
      </c>
      <c r="E24" s="35"/>
      <c r="F24" s="125" t="s">
        <v>72</v>
      </c>
      <c r="G24" s="125" t="s">
        <v>72</v>
      </c>
      <c r="H24" s="125" t="s">
        <v>72</v>
      </c>
      <c r="J24" s="140"/>
    </row>
    <row r="25" spans="1:10" s="24" customFormat="1" ht="20.100000000000001" customHeight="1" x14ac:dyDescent="0.25">
      <c r="A25" s="185" t="s">
        <v>132</v>
      </c>
      <c r="B25" s="124">
        <v>4.6500000000000004</v>
      </c>
      <c r="C25" s="124">
        <v>4.6500000000000004</v>
      </c>
      <c r="D25" s="156">
        <f t="shared" si="0"/>
        <v>0</v>
      </c>
      <c r="E25" s="35"/>
      <c r="F25" s="167">
        <v>4.2</v>
      </c>
      <c r="G25" s="167">
        <v>4.2</v>
      </c>
      <c r="H25" s="135">
        <f t="shared" si="1"/>
        <v>0</v>
      </c>
      <c r="J25" s="140"/>
    </row>
    <row r="26" spans="1:10" s="24" customFormat="1" ht="20.100000000000001" customHeight="1" x14ac:dyDescent="0.25">
      <c r="A26" s="185" t="s">
        <v>133</v>
      </c>
      <c r="B26" s="126">
        <v>5.3</v>
      </c>
      <c r="C26" s="126">
        <v>5.3</v>
      </c>
      <c r="D26" s="156">
        <f t="shared" si="0"/>
        <v>0</v>
      </c>
      <c r="E26" s="35"/>
      <c r="F26" s="125" t="s">
        <v>72</v>
      </c>
      <c r="G26" s="125" t="s">
        <v>72</v>
      </c>
      <c r="H26" s="125" t="s">
        <v>72</v>
      </c>
      <c r="J26" s="140"/>
    </row>
    <row r="27" spans="1:10" s="24" customFormat="1" ht="20.100000000000001" customHeight="1" x14ac:dyDescent="0.25">
      <c r="A27" s="184" t="s">
        <v>134</v>
      </c>
      <c r="B27" s="126">
        <v>3.95</v>
      </c>
      <c r="C27" s="126">
        <v>4.05</v>
      </c>
      <c r="D27" s="156">
        <f t="shared" si="0"/>
        <v>9.9999999999999645E-2</v>
      </c>
      <c r="E27" s="35"/>
      <c r="F27" s="167">
        <v>4.4000000000000004</v>
      </c>
      <c r="G27" s="167">
        <v>4.4000000000000004</v>
      </c>
      <c r="H27" s="135">
        <f t="shared" si="1"/>
        <v>0</v>
      </c>
      <c r="J27" s="140"/>
    </row>
    <row r="28" spans="1:10" s="24" customFormat="1" ht="20.100000000000001" customHeight="1" x14ac:dyDescent="0.25">
      <c r="A28" s="184" t="s">
        <v>135</v>
      </c>
      <c r="B28" s="126">
        <v>2.5</v>
      </c>
      <c r="C28" s="126">
        <v>2.6</v>
      </c>
      <c r="D28" s="156">
        <f t="shared" si="0"/>
        <v>0.10000000000000009</v>
      </c>
      <c r="E28" s="35">
        <v>6.13</v>
      </c>
      <c r="F28" s="167">
        <v>5</v>
      </c>
      <c r="G28" s="167">
        <v>5</v>
      </c>
      <c r="H28" s="135">
        <f t="shared" si="1"/>
        <v>0</v>
      </c>
      <c r="J28" s="140"/>
    </row>
    <row r="29" spans="1:10" s="24" customFormat="1" ht="20.100000000000001" customHeight="1" x14ac:dyDescent="0.25">
      <c r="A29" s="184" t="s">
        <v>136</v>
      </c>
      <c r="B29" s="126">
        <v>5.9</v>
      </c>
      <c r="C29" s="126">
        <v>6</v>
      </c>
      <c r="D29" s="156">
        <f t="shared" si="0"/>
        <v>9.9999999999999645E-2</v>
      </c>
      <c r="E29" s="35">
        <v>6.05</v>
      </c>
      <c r="F29" s="167">
        <v>4.2</v>
      </c>
      <c r="G29" s="167">
        <v>4.2</v>
      </c>
      <c r="H29" s="135">
        <f t="shared" si="1"/>
        <v>0</v>
      </c>
      <c r="J29" s="140"/>
    </row>
    <row r="30" spans="1:10" s="24" customFormat="1" ht="20.100000000000001" customHeight="1" x14ac:dyDescent="0.25">
      <c r="A30" s="184" t="s">
        <v>137</v>
      </c>
      <c r="B30" s="126">
        <v>2.7</v>
      </c>
      <c r="C30" s="126">
        <v>2.7</v>
      </c>
      <c r="D30" s="156">
        <f t="shared" si="0"/>
        <v>0</v>
      </c>
      <c r="E30" s="35">
        <v>5.75</v>
      </c>
      <c r="F30" s="167">
        <v>4.3</v>
      </c>
      <c r="G30" s="167">
        <v>4.3</v>
      </c>
      <c r="H30" s="135">
        <f t="shared" si="1"/>
        <v>0</v>
      </c>
      <c r="J30" s="140"/>
    </row>
    <row r="31" spans="1:10" s="24" customFormat="1" ht="20.100000000000001" customHeight="1" x14ac:dyDescent="0.25">
      <c r="A31" s="184" t="s">
        <v>138</v>
      </c>
      <c r="B31" s="126">
        <v>2.12</v>
      </c>
      <c r="C31" s="126">
        <v>2.12</v>
      </c>
      <c r="D31" s="156">
        <f t="shared" si="0"/>
        <v>0</v>
      </c>
      <c r="E31" s="35">
        <v>5.61</v>
      </c>
      <c r="F31" s="167">
        <v>2.7</v>
      </c>
      <c r="G31" s="167">
        <v>2.7</v>
      </c>
      <c r="H31" s="135">
        <f t="shared" si="1"/>
        <v>0</v>
      </c>
      <c r="I31" s="140"/>
      <c r="J31" s="140"/>
    </row>
    <row r="32" spans="1:10" s="24" customFormat="1" ht="20.100000000000001" customHeight="1" x14ac:dyDescent="0.25">
      <c r="A32" s="184" t="s">
        <v>139</v>
      </c>
      <c r="B32" s="126">
        <v>7.8</v>
      </c>
      <c r="C32" s="126">
        <v>7.8</v>
      </c>
      <c r="D32" s="156">
        <f t="shared" si="0"/>
        <v>0</v>
      </c>
      <c r="E32" s="35">
        <v>11.5</v>
      </c>
      <c r="F32" s="167">
        <v>21.5</v>
      </c>
      <c r="G32" s="167">
        <v>21.5</v>
      </c>
      <c r="H32" s="135">
        <f t="shared" si="1"/>
        <v>0</v>
      </c>
      <c r="I32" s="140"/>
      <c r="J32" s="140"/>
    </row>
    <row r="33" spans="1:10" s="24" customFormat="1" ht="20.100000000000001" customHeight="1" x14ac:dyDescent="0.25">
      <c r="A33" s="184" t="s">
        <v>140</v>
      </c>
      <c r="B33" s="124">
        <v>5.8</v>
      </c>
      <c r="C33" s="124">
        <v>5.8</v>
      </c>
      <c r="D33" s="156">
        <f t="shared" si="0"/>
        <v>0</v>
      </c>
      <c r="E33" s="35"/>
      <c r="F33" s="167">
        <v>20.5</v>
      </c>
      <c r="G33" s="167">
        <v>20.5</v>
      </c>
      <c r="H33" s="135">
        <f t="shared" si="1"/>
        <v>0</v>
      </c>
      <c r="I33" s="140"/>
      <c r="J33" s="140"/>
    </row>
    <row r="34" spans="1:10" s="24" customFormat="1" ht="20.100000000000001" customHeight="1" x14ac:dyDescent="0.25">
      <c r="A34" s="184" t="s">
        <v>213</v>
      </c>
      <c r="B34" s="124">
        <v>4.4000000000000004</v>
      </c>
      <c r="C34" s="124">
        <v>4.4000000000000004</v>
      </c>
      <c r="D34" s="156">
        <f t="shared" si="0"/>
        <v>0</v>
      </c>
      <c r="E34" s="35">
        <v>15.5</v>
      </c>
      <c r="F34" s="167">
        <v>12</v>
      </c>
      <c r="G34" s="167">
        <v>12</v>
      </c>
      <c r="H34" s="135">
        <f t="shared" si="1"/>
        <v>0</v>
      </c>
      <c r="J34" s="162"/>
    </row>
    <row r="35" spans="1:10" s="24" customFormat="1" ht="20.100000000000001" customHeight="1" x14ac:dyDescent="0.25">
      <c r="A35" s="184" t="s">
        <v>141</v>
      </c>
      <c r="B35" s="125">
        <v>8.6999999999999993</v>
      </c>
      <c r="C35" s="125">
        <v>8.6999999999999993</v>
      </c>
      <c r="D35" s="156">
        <f t="shared" si="0"/>
        <v>0</v>
      </c>
      <c r="E35" s="35"/>
      <c r="F35" s="167">
        <v>23</v>
      </c>
      <c r="G35" s="167">
        <v>23</v>
      </c>
      <c r="H35" s="135">
        <f t="shared" si="1"/>
        <v>0</v>
      </c>
      <c r="J35" s="140"/>
    </row>
    <row r="36" spans="1:10" s="24" customFormat="1" ht="20.100000000000001" customHeight="1" x14ac:dyDescent="0.25">
      <c r="A36" s="184" t="s">
        <v>142</v>
      </c>
      <c r="B36" s="125" t="s">
        <v>72</v>
      </c>
      <c r="C36" s="125" t="s">
        <v>72</v>
      </c>
      <c r="D36" s="125" t="s">
        <v>72</v>
      </c>
      <c r="E36" s="35">
        <v>9</v>
      </c>
      <c r="F36" s="168">
        <v>14.5</v>
      </c>
      <c r="G36" s="168">
        <v>14.5</v>
      </c>
      <c r="H36" s="135">
        <f t="shared" si="1"/>
        <v>0</v>
      </c>
      <c r="J36" s="140"/>
    </row>
    <row r="37" spans="1:10" s="24" customFormat="1" ht="20.100000000000001" customHeight="1" x14ac:dyDescent="0.25">
      <c r="A37" s="184" t="s">
        <v>143</v>
      </c>
      <c r="B37" s="125" t="s">
        <v>72</v>
      </c>
      <c r="C37" s="125" t="s">
        <v>72</v>
      </c>
      <c r="D37" s="125" t="s">
        <v>72</v>
      </c>
      <c r="E37" s="35">
        <v>10</v>
      </c>
      <c r="F37" s="168">
        <v>17.5</v>
      </c>
      <c r="G37" s="168">
        <v>17.5</v>
      </c>
      <c r="H37" s="135">
        <f t="shared" si="1"/>
        <v>0</v>
      </c>
      <c r="J37" s="140"/>
    </row>
    <row r="38" spans="1:10" s="24" customFormat="1" ht="20.100000000000001" customHeight="1" x14ac:dyDescent="0.25">
      <c r="A38" s="184" t="s">
        <v>144</v>
      </c>
      <c r="B38" s="125" t="s">
        <v>72</v>
      </c>
      <c r="C38" s="125" t="s">
        <v>72</v>
      </c>
      <c r="D38" s="125" t="s">
        <v>72</v>
      </c>
      <c r="E38" s="35">
        <v>29</v>
      </c>
      <c r="F38" s="168">
        <v>13</v>
      </c>
      <c r="G38" s="168">
        <v>13</v>
      </c>
      <c r="H38" s="135">
        <f t="shared" si="1"/>
        <v>0</v>
      </c>
      <c r="J38" s="140"/>
    </row>
    <row r="39" spans="1:10" s="24" customFormat="1" ht="20.100000000000001" customHeight="1" x14ac:dyDescent="0.25">
      <c r="A39" s="184" t="s">
        <v>145</v>
      </c>
      <c r="B39" s="125">
        <v>3.3</v>
      </c>
      <c r="C39" s="125">
        <v>3.3</v>
      </c>
      <c r="D39" s="156">
        <f>+C39-B39</f>
        <v>0</v>
      </c>
      <c r="E39" s="35"/>
      <c r="F39" s="168">
        <v>12.5</v>
      </c>
      <c r="G39" s="168">
        <v>12.5</v>
      </c>
      <c r="H39" s="135">
        <f t="shared" si="1"/>
        <v>0</v>
      </c>
      <c r="J39" s="140"/>
    </row>
    <row r="40" spans="1:10" s="24" customFormat="1" ht="20.100000000000001" customHeight="1" x14ac:dyDescent="0.25">
      <c r="A40" s="184" t="s">
        <v>146</v>
      </c>
      <c r="B40" s="125" t="s">
        <v>72</v>
      </c>
      <c r="C40" s="125" t="s">
        <v>72</v>
      </c>
      <c r="D40" s="125" t="s">
        <v>72</v>
      </c>
      <c r="E40" s="35"/>
      <c r="F40" s="168">
        <v>2.9</v>
      </c>
      <c r="G40" s="168">
        <v>2.9</v>
      </c>
      <c r="H40" s="135">
        <f t="shared" si="1"/>
        <v>0</v>
      </c>
      <c r="J40" s="140"/>
    </row>
    <row r="41" spans="1:10" s="24" customFormat="1" ht="20.25" customHeight="1" thickBot="1" x14ac:dyDescent="0.3">
      <c r="A41" s="184" t="s">
        <v>147</v>
      </c>
      <c r="B41" s="227">
        <v>3.75</v>
      </c>
      <c r="C41" s="227">
        <v>3.75</v>
      </c>
      <c r="D41" s="228">
        <f>+C41-B41</f>
        <v>0</v>
      </c>
      <c r="E41" s="35"/>
      <c r="F41" s="169">
        <v>3.9</v>
      </c>
      <c r="G41" s="169">
        <v>3.9</v>
      </c>
      <c r="H41" s="226">
        <f t="shared" si="1"/>
        <v>0</v>
      </c>
      <c r="J41" s="140"/>
    </row>
    <row r="42" spans="1:10" ht="13.5" thickTop="1" x14ac:dyDescent="0.2"/>
    <row r="43" spans="1:10" ht="13.5" thickBot="1" x14ac:dyDescent="0.25"/>
    <row r="44" spans="1:10" ht="15" thickTop="1" x14ac:dyDescent="0.2">
      <c r="C44" s="123" t="str">
        <f>B8</f>
        <v>Mayo</v>
      </c>
      <c r="D44" s="123" t="str">
        <f>C8</f>
        <v>Mayo</v>
      </c>
      <c r="E44" s="120"/>
    </row>
    <row r="45" spans="1:10" ht="19.5" customHeight="1" thickBot="1" x14ac:dyDescent="0.25">
      <c r="C45" s="197" t="str">
        <f>B9</f>
        <v>Semana 21/25</v>
      </c>
      <c r="D45" s="197" t="str">
        <f>C9</f>
        <v>Semana 22/25</v>
      </c>
      <c r="E45" s="120"/>
    </row>
    <row r="46" spans="1:10" ht="17.25" customHeight="1" thickTop="1" thickBot="1" x14ac:dyDescent="0.3">
      <c r="A46" s="237" t="s">
        <v>148</v>
      </c>
      <c r="B46" s="132" t="s">
        <v>149</v>
      </c>
      <c r="C46" s="198" t="s">
        <v>6</v>
      </c>
      <c r="D46" s="199" t="s">
        <v>6</v>
      </c>
      <c r="E46" s="200"/>
      <c r="F46" s="201" t="s">
        <v>24</v>
      </c>
    </row>
    <row r="47" spans="1:10" ht="16.5" customHeight="1" x14ac:dyDescent="0.25">
      <c r="A47" s="237"/>
      <c r="B47" s="239" t="s">
        <v>150</v>
      </c>
      <c r="C47" s="166">
        <v>21</v>
      </c>
      <c r="D47" s="166">
        <v>21</v>
      </c>
      <c r="E47" s="202"/>
      <c r="F47" s="131">
        <f>+D47-C47</f>
        <v>0</v>
      </c>
    </row>
    <row r="48" spans="1:10" ht="16.5" customHeight="1" x14ac:dyDescent="0.25">
      <c r="A48" s="237"/>
      <c r="B48" s="240" t="s">
        <v>151</v>
      </c>
      <c r="C48" s="177">
        <v>20</v>
      </c>
      <c r="D48" s="177">
        <v>20</v>
      </c>
      <c r="E48" s="202"/>
      <c r="F48" s="129">
        <f>+D48-C48</f>
        <v>0</v>
      </c>
    </row>
    <row r="49" spans="1:6" ht="17.25" customHeight="1" x14ac:dyDescent="0.25">
      <c r="A49" s="237"/>
      <c r="B49" s="240" t="s">
        <v>152</v>
      </c>
      <c r="C49" s="177">
        <v>19</v>
      </c>
      <c r="D49" s="177">
        <v>19</v>
      </c>
      <c r="E49" s="202"/>
      <c r="F49" s="129">
        <f>+D49-C49</f>
        <v>0</v>
      </c>
    </row>
    <row r="50" spans="1:6" ht="21" thickBot="1" x14ac:dyDescent="0.3">
      <c r="A50" s="237"/>
      <c r="B50" s="241" t="s">
        <v>153</v>
      </c>
      <c r="C50" s="127">
        <v>18</v>
      </c>
      <c r="D50" s="127">
        <v>18</v>
      </c>
      <c r="E50" s="128"/>
      <c r="F50" s="130">
        <f>+D50-C50</f>
        <v>0</v>
      </c>
    </row>
  </sheetData>
  <mergeCells count="6">
    <mergeCell ref="A1:H1"/>
    <mergeCell ref="B11:C11"/>
    <mergeCell ref="F11:G11"/>
    <mergeCell ref="A3:H3"/>
    <mergeCell ref="A4:H4"/>
    <mergeCell ref="A6:H6"/>
  </mergeCells>
  <phoneticPr fontId="0" type="noConversion"/>
  <printOptions horizontalCentered="1"/>
  <pageMargins left="0" right="0" top="0.98425196850393704" bottom="0.98425196850393704" header="0" footer="0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B59F-6184-4A87-9A35-5CCE331F8E5B}">
  <sheetPr>
    <pageSetUpPr fitToPage="1"/>
  </sheetPr>
  <dimension ref="A1:J69"/>
  <sheetViews>
    <sheetView showGridLines="0" topLeftCell="A5" workbookViewId="0">
      <selection activeCell="E8" sqref="E8"/>
    </sheetView>
  </sheetViews>
  <sheetFormatPr baseColWidth="10" defaultColWidth="11.42578125" defaultRowHeight="12.75" x14ac:dyDescent="0.2"/>
  <cols>
    <col min="1" max="1" width="29.5703125" style="31" customWidth="1"/>
    <col min="2" max="2" width="21.85546875" style="31" customWidth="1"/>
    <col min="3" max="3" width="18.140625" style="31" customWidth="1"/>
    <col min="4" max="4" width="17.140625" style="31" customWidth="1"/>
    <col min="5" max="5" width="15.7109375" style="31" customWidth="1"/>
    <col min="6" max="6" width="16.5703125" style="31" customWidth="1"/>
    <col min="7" max="8" width="11.7109375" style="31" bestFit="1" customWidth="1"/>
    <col min="9" max="16384" width="11.42578125" style="31"/>
  </cols>
  <sheetData>
    <row r="1" spans="1:7" s="32" customFormat="1" ht="20.25" x14ac:dyDescent="0.3">
      <c r="A1" s="296" t="s">
        <v>0</v>
      </c>
      <c r="B1" s="296"/>
      <c r="C1" s="296"/>
      <c r="D1" s="296"/>
      <c r="E1" s="296"/>
    </row>
    <row r="3" spans="1:7" s="32" customFormat="1" ht="20.25" x14ac:dyDescent="0.3">
      <c r="A3" s="296" t="s">
        <v>154</v>
      </c>
      <c r="B3" s="296"/>
      <c r="C3" s="296"/>
      <c r="D3" s="296"/>
      <c r="E3" s="296"/>
    </row>
    <row r="4" spans="1:7" ht="13.5" thickBot="1" x14ac:dyDescent="0.25"/>
    <row r="5" spans="1:7" s="3" customFormat="1" ht="17.25" thickBot="1" x14ac:dyDescent="0.3">
      <c r="A5" s="2"/>
      <c r="B5" s="2"/>
      <c r="C5" s="58" t="str">
        <f>'VACUNO añojos-vacas'!D9</f>
        <v>Mayo</v>
      </c>
      <c r="D5" s="58" t="str">
        <f>'VACUNO añojos-vacas'!E9</f>
        <v>Mayo</v>
      </c>
    </row>
    <row r="6" spans="1:7" s="3" customFormat="1" ht="17.25" thickBot="1" x14ac:dyDescent="0.3">
      <c r="A6" s="2"/>
      <c r="B6" s="2"/>
      <c r="C6" s="58" t="str">
        <f>'VACUNO añojos-vacas'!D10</f>
        <v>Semana 21/25</v>
      </c>
      <c r="D6" s="58" t="str">
        <f>'VACUNO añojos-vacas'!E10</f>
        <v>Semana 22/25</v>
      </c>
      <c r="E6" s="2"/>
    </row>
    <row r="7" spans="1:7" s="3" customFormat="1" ht="18" thickTop="1" thickBot="1" x14ac:dyDescent="0.3">
      <c r="A7" s="25"/>
      <c r="B7" s="15"/>
      <c r="C7" s="6" t="s">
        <v>6</v>
      </c>
      <c r="D7" s="6" t="s">
        <v>6</v>
      </c>
      <c r="E7" s="138" t="s">
        <v>7</v>
      </c>
    </row>
    <row r="8" spans="1:7" s="3" customFormat="1" ht="17.25" customHeight="1" thickTop="1" x14ac:dyDescent="0.25">
      <c r="A8" s="116"/>
      <c r="B8" s="105" t="s">
        <v>155</v>
      </c>
      <c r="C8" s="170">
        <v>4.8</v>
      </c>
      <c r="D8" s="170">
        <v>4.8</v>
      </c>
      <c r="E8" s="115">
        <f t="shared" ref="E8:E17" si="0">+D8-C8</f>
        <v>0</v>
      </c>
      <c r="G8" s="110"/>
    </row>
    <row r="9" spans="1:7" s="3" customFormat="1" ht="17.25" customHeight="1" x14ac:dyDescent="0.25">
      <c r="A9" s="8"/>
      <c r="B9" s="108" t="s">
        <v>156</v>
      </c>
      <c r="C9" s="171">
        <v>2.2000000000000002</v>
      </c>
      <c r="D9" s="171">
        <v>2.2000000000000002</v>
      </c>
      <c r="E9" s="115">
        <f t="shared" si="0"/>
        <v>0</v>
      </c>
      <c r="G9" s="110"/>
    </row>
    <row r="10" spans="1:7" s="3" customFormat="1" ht="17.25" customHeight="1" x14ac:dyDescent="0.25">
      <c r="A10" s="8"/>
      <c r="B10" s="106" t="s">
        <v>157</v>
      </c>
      <c r="C10" s="246">
        <v>6</v>
      </c>
      <c r="D10" s="246">
        <v>6</v>
      </c>
      <c r="E10" s="115">
        <f t="shared" si="0"/>
        <v>0</v>
      </c>
      <c r="G10" s="110"/>
    </row>
    <row r="11" spans="1:7" s="3" customFormat="1" ht="17.25" customHeight="1" x14ac:dyDescent="0.25">
      <c r="A11" s="8"/>
      <c r="B11" s="106" t="s">
        <v>158</v>
      </c>
      <c r="C11" s="172">
        <v>3.2</v>
      </c>
      <c r="D11" s="172">
        <v>3.2</v>
      </c>
      <c r="E11" s="115">
        <f t="shared" si="0"/>
        <v>0</v>
      </c>
      <c r="G11" s="110"/>
    </row>
    <row r="12" spans="1:7" s="3" customFormat="1" ht="17.25" customHeight="1" x14ac:dyDescent="0.25">
      <c r="A12" s="28"/>
      <c r="B12" s="106" t="s">
        <v>159</v>
      </c>
      <c r="C12" s="172">
        <v>4.9000000000000004</v>
      </c>
      <c r="D12" s="172">
        <v>4.9000000000000004</v>
      </c>
      <c r="E12" s="115">
        <f t="shared" si="0"/>
        <v>0</v>
      </c>
      <c r="G12" s="110"/>
    </row>
    <row r="13" spans="1:7" s="3" customFormat="1" ht="17.25" customHeight="1" x14ac:dyDescent="0.25">
      <c r="A13" s="5" t="s">
        <v>160</v>
      </c>
      <c r="B13" s="106" t="s">
        <v>161</v>
      </c>
      <c r="C13" s="172">
        <v>2.95</v>
      </c>
      <c r="D13" s="172">
        <v>2.95</v>
      </c>
      <c r="E13" s="115">
        <f t="shared" si="0"/>
        <v>0</v>
      </c>
      <c r="G13" s="110"/>
    </row>
    <row r="14" spans="1:7" s="3" customFormat="1" ht="17.25" customHeight="1" x14ac:dyDescent="0.25">
      <c r="A14" s="5"/>
      <c r="B14" s="106" t="s">
        <v>162</v>
      </c>
      <c r="C14" s="172">
        <v>4.9000000000000004</v>
      </c>
      <c r="D14" s="172">
        <v>4.9000000000000004</v>
      </c>
      <c r="E14" s="115">
        <f t="shared" si="0"/>
        <v>0</v>
      </c>
      <c r="G14" s="110"/>
    </row>
    <row r="15" spans="1:7" s="3" customFormat="1" ht="17.25" customHeight="1" x14ac:dyDescent="0.25">
      <c r="A15" s="8"/>
      <c r="B15" s="106" t="s">
        <v>163</v>
      </c>
      <c r="C15" s="172">
        <v>14</v>
      </c>
      <c r="D15" s="172">
        <v>14</v>
      </c>
      <c r="E15" s="115">
        <f t="shared" si="0"/>
        <v>0</v>
      </c>
      <c r="G15" s="110"/>
    </row>
    <row r="16" spans="1:7" s="3" customFormat="1" ht="17.25" customHeight="1" x14ac:dyDescent="0.25">
      <c r="A16" s="8"/>
      <c r="B16" s="107" t="s">
        <v>164</v>
      </c>
      <c r="C16" s="172">
        <v>12.5</v>
      </c>
      <c r="D16" s="172">
        <v>12.5</v>
      </c>
      <c r="E16" s="115">
        <f t="shared" si="0"/>
        <v>0</v>
      </c>
      <c r="G16" s="110"/>
    </row>
    <row r="17" spans="1:10" s="3" customFormat="1" ht="17.25" customHeight="1" thickBot="1" x14ac:dyDescent="0.3">
      <c r="A17" s="9"/>
      <c r="B17" s="109" t="s">
        <v>165</v>
      </c>
      <c r="C17" s="173">
        <v>7</v>
      </c>
      <c r="D17" s="173">
        <v>7</v>
      </c>
      <c r="E17" s="115">
        <f t="shared" si="0"/>
        <v>0</v>
      </c>
      <c r="G17" s="110"/>
    </row>
    <row r="18" spans="1:10" s="3" customFormat="1" ht="8.25" customHeight="1" thickTop="1" thickBot="1" x14ac:dyDescent="0.3">
      <c r="A18" s="188"/>
      <c r="B18" s="188"/>
      <c r="C18" s="174"/>
      <c r="D18" s="174"/>
      <c r="E18" s="4"/>
    </row>
    <row r="19" spans="1:10" s="3" customFormat="1" ht="17.25" customHeight="1" thickTop="1" x14ac:dyDescent="0.25">
      <c r="A19" s="16"/>
      <c r="B19" s="17" t="s">
        <v>166</v>
      </c>
      <c r="C19" s="170">
        <v>3.8</v>
      </c>
      <c r="D19" s="170">
        <v>3.8</v>
      </c>
      <c r="E19" s="118">
        <f>+D19-C19</f>
        <v>0</v>
      </c>
      <c r="G19" s="110"/>
    </row>
    <row r="20" spans="1:10" s="3" customFormat="1" ht="17.25" customHeight="1" x14ac:dyDescent="0.25">
      <c r="A20" s="5" t="s">
        <v>167</v>
      </c>
      <c r="B20" s="13" t="s">
        <v>168</v>
      </c>
      <c r="C20" s="172">
        <v>1.5</v>
      </c>
      <c r="D20" s="172">
        <v>1.5</v>
      </c>
      <c r="E20" s="115">
        <f>+D20-C20</f>
        <v>0</v>
      </c>
      <c r="G20" s="110"/>
    </row>
    <row r="21" spans="1:10" s="3" customFormat="1" ht="17.25" customHeight="1" x14ac:dyDescent="0.25">
      <c r="A21" s="5"/>
      <c r="B21" s="13" t="s">
        <v>169</v>
      </c>
      <c r="C21" s="172">
        <v>4.2</v>
      </c>
      <c r="D21" s="172">
        <v>4.2</v>
      </c>
      <c r="E21" s="115">
        <f>+D21-C21</f>
        <v>0</v>
      </c>
    </row>
    <row r="22" spans="1:10" s="3" customFormat="1" ht="17.25" customHeight="1" thickBot="1" x14ac:dyDescent="0.3">
      <c r="A22" s="6"/>
      <c r="B22" s="14" t="s">
        <v>170</v>
      </c>
      <c r="C22" s="173">
        <v>21</v>
      </c>
      <c r="D22" s="173">
        <v>21</v>
      </c>
      <c r="E22" s="114">
        <f>+D22-C22</f>
        <v>0</v>
      </c>
    </row>
    <row r="23" spans="1:10" s="3" customFormat="1" ht="9.75" customHeight="1" thickTop="1" thickBot="1" x14ac:dyDescent="0.3">
      <c r="C23" s="175"/>
      <c r="D23" s="175"/>
      <c r="E23" s="4"/>
    </row>
    <row r="24" spans="1:10" s="3" customFormat="1" ht="16.5" customHeight="1" thickTop="1" x14ac:dyDescent="0.25">
      <c r="A24" s="16"/>
      <c r="B24" s="17" t="s">
        <v>166</v>
      </c>
      <c r="C24" s="170">
        <v>3.8</v>
      </c>
      <c r="D24" s="170">
        <v>3.8</v>
      </c>
      <c r="E24" s="118">
        <f>+D24-C24</f>
        <v>0</v>
      </c>
      <c r="G24" s="110"/>
      <c r="H24" s="110"/>
    </row>
    <row r="25" spans="1:10" s="3" customFormat="1" ht="17.25" customHeight="1" x14ac:dyDescent="0.25">
      <c r="A25" s="5" t="s">
        <v>171</v>
      </c>
      <c r="B25" s="13" t="s">
        <v>168</v>
      </c>
      <c r="C25" s="172">
        <v>1.6</v>
      </c>
      <c r="D25" s="172">
        <v>1.6</v>
      </c>
      <c r="E25" s="115">
        <f>+D25-C25</f>
        <v>0</v>
      </c>
    </row>
    <row r="26" spans="1:10" s="3" customFormat="1" ht="17.25" customHeight="1" thickBot="1" x14ac:dyDescent="0.3">
      <c r="A26" s="6"/>
      <c r="B26" s="14" t="s">
        <v>170</v>
      </c>
      <c r="C26" s="173">
        <v>21</v>
      </c>
      <c r="D26" s="173">
        <v>21</v>
      </c>
      <c r="E26" s="114">
        <f>+D26-C26</f>
        <v>0</v>
      </c>
    </row>
    <row r="27" spans="1:10" s="3" customFormat="1" ht="8.25" customHeight="1" thickTop="1" thickBot="1" x14ac:dyDescent="0.3">
      <c r="A27" s="189"/>
      <c r="B27" s="190"/>
      <c r="C27" s="175"/>
      <c r="D27" s="175"/>
      <c r="E27" s="4"/>
    </row>
    <row r="28" spans="1:10" s="3" customFormat="1" ht="16.5" customHeight="1" thickTop="1" x14ac:dyDescent="0.25">
      <c r="A28" s="7"/>
      <c r="B28" s="12" t="s">
        <v>172</v>
      </c>
      <c r="C28" s="170">
        <v>2.2999999999999998</v>
      </c>
      <c r="D28" s="170">
        <v>2.2999999999999998</v>
      </c>
      <c r="E28" s="118">
        <f>+D28-C28</f>
        <v>0</v>
      </c>
    </row>
    <row r="29" spans="1:10" s="3" customFormat="1" ht="16.5" customHeight="1" x14ac:dyDescent="0.25">
      <c r="A29" s="5"/>
      <c r="B29" s="10" t="s">
        <v>173</v>
      </c>
      <c r="C29" s="172">
        <v>2.1</v>
      </c>
      <c r="D29" s="172">
        <v>2.1</v>
      </c>
      <c r="E29" s="115">
        <f>+D29-C29</f>
        <v>0</v>
      </c>
    </row>
    <row r="30" spans="1:10" s="3" customFormat="1" ht="16.5" customHeight="1" x14ac:dyDescent="0.25">
      <c r="A30" s="5" t="s">
        <v>174</v>
      </c>
      <c r="B30" s="10" t="s">
        <v>175</v>
      </c>
      <c r="C30" s="172">
        <v>1.9</v>
      </c>
      <c r="D30" s="172">
        <v>1.9</v>
      </c>
      <c r="E30" s="115">
        <f>+D30-C30</f>
        <v>0</v>
      </c>
    </row>
    <row r="31" spans="1:10" s="3" customFormat="1" ht="17.25" customHeight="1" x14ac:dyDescent="0.25">
      <c r="A31" s="8"/>
      <c r="B31" s="10" t="s">
        <v>176</v>
      </c>
      <c r="C31" s="172">
        <v>2.4</v>
      </c>
      <c r="D31" s="172">
        <v>2.4</v>
      </c>
      <c r="E31" s="115">
        <f>+D31-C31</f>
        <v>0</v>
      </c>
      <c r="I31" s="110"/>
      <c r="J31" s="110"/>
    </row>
    <row r="32" spans="1:10" s="3" customFormat="1" ht="17.25" customHeight="1" thickBot="1" x14ac:dyDescent="0.3">
      <c r="A32" s="9"/>
      <c r="B32" s="11" t="s">
        <v>177</v>
      </c>
      <c r="C32" s="173">
        <v>3.9</v>
      </c>
      <c r="D32" s="173">
        <v>3.9</v>
      </c>
      <c r="E32" s="114">
        <f>+D32-C32</f>
        <v>0</v>
      </c>
      <c r="I32" s="4"/>
      <c r="J32" s="4"/>
    </row>
    <row r="33" spans="1:10" s="3" customFormat="1" ht="17.25" thickTop="1" x14ac:dyDescent="0.25">
      <c r="I33" s="110"/>
      <c r="J33" s="110"/>
    </row>
    <row r="34" spans="1:10" s="3" customFormat="1" ht="17.25" customHeight="1" thickBot="1" x14ac:dyDescent="0.3">
      <c r="A34" s="303" t="s">
        <v>178</v>
      </c>
      <c r="B34" s="303"/>
      <c r="C34" s="303"/>
      <c r="D34" s="303"/>
      <c r="E34" s="303"/>
      <c r="J34" s="164"/>
    </row>
    <row r="35" spans="1:10" s="3" customFormat="1" ht="21.75" customHeight="1" thickTop="1" thickBot="1" x14ac:dyDescent="0.3">
      <c r="C35" s="18" t="s">
        <v>6</v>
      </c>
      <c r="D35" s="18" t="s">
        <v>6</v>
      </c>
      <c r="E35" s="138" t="s">
        <v>7</v>
      </c>
    </row>
    <row r="36" spans="1:10" s="3" customFormat="1" ht="17.25" customHeight="1" thickTop="1" x14ac:dyDescent="0.25">
      <c r="A36" s="7"/>
      <c r="B36" s="12" t="s">
        <v>172</v>
      </c>
      <c r="C36" s="26">
        <v>0.3</v>
      </c>
      <c r="D36" s="26">
        <v>0.3</v>
      </c>
      <c r="E36" s="118">
        <f>+D36-C36</f>
        <v>0</v>
      </c>
    </row>
    <row r="37" spans="1:10" s="3" customFormat="1" ht="16.5" customHeight="1" x14ac:dyDescent="0.25">
      <c r="A37" s="5" t="s">
        <v>160</v>
      </c>
      <c r="B37" s="10" t="s">
        <v>158</v>
      </c>
      <c r="C37" s="27">
        <v>0.4</v>
      </c>
      <c r="D37" s="27">
        <v>0.4</v>
      </c>
      <c r="E37" s="115">
        <f>+D37-C37</f>
        <v>0</v>
      </c>
      <c r="H37" s="3" t="s">
        <v>115</v>
      </c>
    </row>
    <row r="38" spans="1:10" s="3" customFormat="1" ht="17.25" customHeight="1" thickBot="1" x14ac:dyDescent="0.3">
      <c r="A38" s="9"/>
      <c r="B38" s="11" t="s">
        <v>179</v>
      </c>
      <c r="C38" s="29">
        <v>0.5</v>
      </c>
      <c r="D38" s="29">
        <v>0.5</v>
      </c>
      <c r="E38" s="114">
        <f>+D38-C38</f>
        <v>0</v>
      </c>
    </row>
    <row r="39" spans="1:10" s="3" customFormat="1" ht="6.75" customHeight="1" thickTop="1" thickBot="1" x14ac:dyDescent="0.3">
      <c r="A39" s="188"/>
      <c r="B39" s="188"/>
      <c r="C39" s="191"/>
      <c r="D39" s="191"/>
      <c r="E39" s="192"/>
    </row>
    <row r="40" spans="1:10" s="3" customFormat="1" ht="18" customHeight="1" thickTop="1" thickBot="1" x14ac:dyDescent="0.3">
      <c r="A40" s="18" t="s">
        <v>167</v>
      </c>
      <c r="B40" s="19" t="s">
        <v>166</v>
      </c>
      <c r="C40" s="30">
        <v>0.7</v>
      </c>
      <c r="D40" s="30">
        <v>0.7</v>
      </c>
      <c r="E40" s="119">
        <f>+D40-C40</f>
        <v>0</v>
      </c>
    </row>
    <row r="41" spans="1:10" s="3" customFormat="1" ht="9.75" customHeight="1" thickTop="1" thickBot="1" x14ac:dyDescent="0.3">
      <c r="C41" s="113"/>
      <c r="D41" s="113"/>
    </row>
    <row r="42" spans="1:10" s="3" customFormat="1" ht="16.5" customHeight="1" thickTop="1" x14ac:dyDescent="0.25">
      <c r="A42" s="16"/>
      <c r="B42" s="17" t="s">
        <v>180</v>
      </c>
      <c r="C42" s="26">
        <v>0.4</v>
      </c>
      <c r="D42" s="26">
        <v>0.4</v>
      </c>
      <c r="E42" s="118">
        <f>+D42-C42</f>
        <v>0</v>
      </c>
      <c r="F42" s="304"/>
    </row>
    <row r="43" spans="1:10" s="3" customFormat="1" ht="17.25" customHeight="1" x14ac:dyDescent="0.25">
      <c r="A43" s="5" t="s">
        <v>174</v>
      </c>
      <c r="B43" s="13" t="s">
        <v>158</v>
      </c>
      <c r="C43" s="27">
        <v>0.65</v>
      </c>
      <c r="D43" s="27">
        <v>0.65</v>
      </c>
      <c r="E43" s="115">
        <f>+D43-C43</f>
        <v>0</v>
      </c>
      <c r="F43" s="304"/>
    </row>
    <row r="44" spans="1:10" s="3" customFormat="1" ht="16.5" customHeight="1" thickBot="1" x14ac:dyDescent="0.3">
      <c r="A44" s="6"/>
      <c r="B44" s="14" t="s">
        <v>179</v>
      </c>
      <c r="C44" s="29">
        <v>0.35</v>
      </c>
      <c r="D44" s="29">
        <v>0.35</v>
      </c>
      <c r="E44" s="114">
        <f>+D44-C44</f>
        <v>0</v>
      </c>
      <c r="F44" s="304"/>
    </row>
    <row r="45" spans="1:10" s="3" customFormat="1" ht="17.25" thickTop="1" x14ac:dyDescent="0.25">
      <c r="F45" s="3" t="s">
        <v>24</v>
      </c>
    </row>
    <row r="46" spans="1:10" s="3" customFormat="1" ht="16.5" hidden="1" x14ac:dyDescent="0.25">
      <c r="A46" s="302" t="s">
        <v>181</v>
      </c>
      <c r="B46" s="302"/>
      <c r="C46" s="302"/>
      <c r="D46" s="302"/>
      <c r="E46" s="302"/>
    </row>
    <row r="47" spans="1:10" hidden="1" x14ac:dyDescent="0.2"/>
    <row r="48" spans="1:10" s="3" customFormat="1" ht="19.5" hidden="1" customHeight="1" thickTop="1" thickBot="1" x14ac:dyDescent="0.3">
      <c r="C48" s="20" t="s">
        <v>182</v>
      </c>
      <c r="D48" s="20" t="s">
        <v>183</v>
      </c>
    </row>
    <row r="49" spans="2:8" s="3" customFormat="1" ht="17.25" hidden="1" thickTop="1" x14ac:dyDescent="0.25">
      <c r="B49" s="21" t="s">
        <v>184</v>
      </c>
      <c r="C49" s="21" t="s">
        <v>185</v>
      </c>
      <c r="D49" s="145" t="s">
        <v>185</v>
      </c>
      <c r="E49" s="176"/>
    </row>
    <row r="50" spans="2:8" s="3" customFormat="1" ht="16.5" hidden="1" x14ac:dyDescent="0.25">
      <c r="B50" s="22" t="s">
        <v>160</v>
      </c>
      <c r="C50" s="139">
        <v>3119299</v>
      </c>
      <c r="D50" s="139"/>
      <c r="E50" s="4"/>
      <c r="F50" s="4"/>
      <c r="G50" s="4"/>
      <c r="H50" s="4"/>
    </row>
    <row r="51" spans="2:8" s="3" customFormat="1" ht="16.5" hidden="1" x14ac:dyDescent="0.25">
      <c r="B51" s="22" t="s">
        <v>167</v>
      </c>
      <c r="C51" s="146">
        <v>135104</v>
      </c>
      <c r="D51" s="146"/>
      <c r="E51" s="4"/>
      <c r="F51" s="4"/>
      <c r="H51" s="4"/>
    </row>
    <row r="52" spans="2:8" s="3" customFormat="1" ht="16.5" hidden="1" x14ac:dyDescent="0.25">
      <c r="B52" s="22" t="s">
        <v>174</v>
      </c>
      <c r="C52" s="139">
        <v>1813342</v>
      </c>
      <c r="D52" s="139"/>
      <c r="E52" s="4"/>
      <c r="F52" s="4"/>
      <c r="H52" s="4"/>
    </row>
    <row r="53" spans="2:8" s="3" customFormat="1" ht="16.5" hidden="1" x14ac:dyDescent="0.25">
      <c r="B53" s="22" t="s">
        <v>186</v>
      </c>
      <c r="C53" s="22"/>
      <c r="D53" s="22"/>
      <c r="E53" s="4"/>
      <c r="F53" s="4"/>
      <c r="G53" s="4"/>
      <c r="H53" s="4"/>
    </row>
    <row r="54" spans="2:8" s="3" customFormat="1" ht="16.5" hidden="1" x14ac:dyDescent="0.25">
      <c r="B54" s="22" t="s">
        <v>187</v>
      </c>
      <c r="C54" s="147">
        <v>324740</v>
      </c>
      <c r="D54" s="147"/>
      <c r="E54" s="4"/>
      <c r="F54" s="4"/>
      <c r="H54" s="4"/>
    </row>
    <row r="55" spans="2:8" s="3" customFormat="1" ht="17.25" hidden="1" thickBot="1" x14ac:dyDescent="0.3">
      <c r="B55" s="23" t="s">
        <v>188</v>
      </c>
      <c r="C55" s="133">
        <f>SUM(C50:C54)</f>
        <v>5392485</v>
      </c>
      <c r="D55" s="134">
        <f>SUM(D50:D54)</f>
        <v>0</v>
      </c>
      <c r="E55" s="193"/>
      <c r="F55" s="4"/>
    </row>
    <row r="56" spans="2:8" s="3" customFormat="1" ht="16.5" hidden="1" x14ac:dyDescent="0.25">
      <c r="C56" s="4"/>
      <c r="D56" s="4"/>
    </row>
    <row r="57" spans="2:8" s="3" customFormat="1" ht="16.5" x14ac:dyDescent="0.25">
      <c r="B57" s="4"/>
      <c r="C57" s="4"/>
      <c r="D57" s="4"/>
      <c r="F57" s="4"/>
    </row>
    <row r="58" spans="2:8" s="3" customFormat="1" ht="16.5" x14ac:dyDescent="0.25">
      <c r="B58" s="4"/>
      <c r="C58" s="4"/>
      <c r="D58" s="4"/>
      <c r="F58" s="4"/>
    </row>
    <row r="59" spans="2:8" s="3" customFormat="1" ht="16.5" x14ac:dyDescent="0.25">
      <c r="B59" s="4"/>
      <c r="C59" s="4"/>
      <c r="D59" s="4"/>
    </row>
    <row r="60" spans="2:8" s="3" customFormat="1" ht="16.5" x14ac:dyDescent="0.25">
      <c r="B60" s="4"/>
      <c r="C60" s="4"/>
      <c r="D60" s="4"/>
    </row>
    <row r="61" spans="2:8" s="3" customFormat="1" ht="16.5" x14ac:dyDescent="0.25">
      <c r="B61" s="4"/>
      <c r="C61" s="4"/>
      <c r="D61" s="4"/>
    </row>
    <row r="62" spans="2:8" s="3" customFormat="1" ht="16.5" x14ac:dyDescent="0.25">
      <c r="D62" s="76"/>
    </row>
    <row r="63" spans="2:8" s="3" customFormat="1" ht="16.5" x14ac:dyDescent="0.25"/>
    <row r="64" spans="2:8" s="3" customFormat="1" ht="16.5" x14ac:dyDescent="0.25">
      <c r="C64" s="4"/>
    </row>
    <row r="65" spans="1:1" s="3" customFormat="1" ht="16.5" x14ac:dyDescent="0.25"/>
    <row r="66" spans="1:1" s="3" customFormat="1" ht="16.5" x14ac:dyDescent="0.25"/>
    <row r="67" spans="1:1" s="3" customFormat="1" ht="16.5" x14ac:dyDescent="0.25"/>
    <row r="69" spans="1:1" x14ac:dyDescent="0.2">
      <c r="A69" s="31" t="s">
        <v>24</v>
      </c>
    </row>
  </sheetData>
  <mergeCells count="5">
    <mergeCell ref="A46:E46"/>
    <mergeCell ref="A34:E34"/>
    <mergeCell ref="A1:E1"/>
    <mergeCell ref="A3:E3"/>
    <mergeCell ref="F42:F44"/>
  </mergeCells>
  <phoneticPr fontId="0" type="noConversion"/>
  <printOptions horizontalCentered="1"/>
  <pageMargins left="0" right="0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BFAE1-6F5A-4689-8FBC-37A1C5C940AD}">
  <sheetPr>
    <pageSetUpPr fitToPage="1"/>
  </sheetPr>
  <dimension ref="B1:K54"/>
  <sheetViews>
    <sheetView showGridLines="0" topLeftCell="A3" workbookViewId="0">
      <selection activeCell="P10" sqref="P10"/>
    </sheetView>
  </sheetViews>
  <sheetFormatPr baseColWidth="10" defaultColWidth="9.140625" defaultRowHeight="12.75" x14ac:dyDescent="0.2"/>
  <cols>
    <col min="1" max="1" width="29.5703125" customWidth="1"/>
    <col min="2" max="2" width="35.5703125" customWidth="1"/>
    <col min="3" max="3" width="19" customWidth="1"/>
    <col min="4" max="4" width="20" customWidth="1"/>
    <col min="5" max="5" width="22.140625" customWidth="1"/>
    <col min="6" max="256" width="11.42578125" customWidth="1"/>
  </cols>
  <sheetData>
    <row r="1" spans="2:8" ht="20.25" x14ac:dyDescent="0.3">
      <c r="B1" s="296" t="s">
        <v>0</v>
      </c>
      <c r="C1" s="296"/>
      <c r="D1" s="296"/>
      <c r="E1" s="296"/>
    </row>
    <row r="3" spans="2:8" ht="25.5" customHeight="1" x14ac:dyDescent="0.3">
      <c r="B3" s="305" t="s">
        <v>189</v>
      </c>
      <c r="C3" s="305"/>
      <c r="D3" s="305"/>
      <c r="E3" s="305"/>
    </row>
    <row r="4" spans="2:8" ht="13.5" thickBot="1" x14ac:dyDescent="0.25"/>
    <row r="5" spans="2:8" ht="18.75" thickTop="1" x14ac:dyDescent="0.25">
      <c r="B5" s="24"/>
      <c r="C5" s="104" t="str">
        <f>+CASQUERIA!C5</f>
        <v>Mayo</v>
      </c>
      <c r="D5" s="104" t="str">
        <f>+CASQUERIA!D5</f>
        <v>Mayo</v>
      </c>
      <c r="E5" s="310" t="s">
        <v>7</v>
      </c>
    </row>
    <row r="6" spans="2:8" ht="18.75" thickBot="1" x14ac:dyDescent="0.3">
      <c r="B6" s="24"/>
      <c r="C6" s="183" t="str">
        <f>'VACUNO añojos-vacas'!D10</f>
        <v>Semana 21/25</v>
      </c>
      <c r="D6" s="183" t="str">
        <f>'VACUNO añojos-vacas'!E10</f>
        <v>Semana 22/25</v>
      </c>
      <c r="E6" s="311"/>
    </row>
    <row r="7" spans="2:8" ht="18.75" customHeight="1" thickTop="1" x14ac:dyDescent="0.2">
      <c r="B7" s="306" t="s">
        <v>190</v>
      </c>
      <c r="C7" s="308">
        <f>AVERAGE('VACUNO añojos-vacas'!D13:D31,'VACUNO terneras'!D13:D31)</f>
        <v>7.1706249999999994</v>
      </c>
      <c r="D7" s="308">
        <f>AVERAGE('VACUNO añojos-vacas'!E13:E31,'VACUNO terneras'!E13:E31)</f>
        <v>7.1706249999999994</v>
      </c>
      <c r="E7" s="308">
        <f t="shared" ref="E7:E29" si="0">+D7-C7</f>
        <v>0</v>
      </c>
    </row>
    <row r="8" spans="2:8" ht="18" customHeight="1" thickBot="1" x14ac:dyDescent="0.25">
      <c r="B8" s="307"/>
      <c r="C8" s="309"/>
      <c r="D8" s="309"/>
      <c r="E8" s="309"/>
      <c r="H8" s="75"/>
    </row>
    <row r="9" spans="2:8" ht="18" customHeight="1" thickTop="1" thickBot="1" x14ac:dyDescent="0.25">
      <c r="B9" s="312" t="s">
        <v>191</v>
      </c>
      <c r="C9" s="308">
        <f>AVERAGE('VACUNO añojos-vacas'!D13:D31)</f>
        <v>6.9799999999999995</v>
      </c>
      <c r="D9" s="308">
        <f>AVERAGE('VACUNO añojos-vacas'!E13:E31)</f>
        <v>6.9799999999999995</v>
      </c>
      <c r="E9" s="308">
        <f t="shared" si="0"/>
        <v>0</v>
      </c>
    </row>
    <row r="10" spans="2:8" ht="18" customHeight="1" thickTop="1" thickBot="1" x14ac:dyDescent="0.25">
      <c r="B10" s="312"/>
      <c r="C10" s="309"/>
      <c r="D10" s="309"/>
      <c r="E10" s="309"/>
    </row>
    <row r="11" spans="2:8" ht="18" customHeight="1" thickTop="1" thickBot="1" x14ac:dyDescent="0.25">
      <c r="B11" s="312" t="s">
        <v>192</v>
      </c>
      <c r="C11" s="308">
        <f>AVERAGE('VACUNO añojos-vacas'!D33:D38)</f>
        <v>8.5916666666666668</v>
      </c>
      <c r="D11" s="308">
        <f>AVERAGE('VACUNO añojos-vacas'!E33:E38)</f>
        <v>8.5916666666666668</v>
      </c>
      <c r="E11" s="308">
        <f t="shared" si="0"/>
        <v>0</v>
      </c>
    </row>
    <row r="12" spans="2:8" ht="18" customHeight="1" thickTop="1" thickBot="1" x14ac:dyDescent="0.25">
      <c r="B12" s="312"/>
      <c r="C12" s="309"/>
      <c r="D12" s="309"/>
      <c r="E12" s="309"/>
    </row>
    <row r="13" spans="2:8" ht="18" customHeight="1" thickTop="1" x14ac:dyDescent="0.2">
      <c r="B13" s="306" t="s">
        <v>32</v>
      </c>
      <c r="C13" s="308">
        <f>AVERAGE('vacas y novillas'!D14:D28)</f>
        <v>5.1766666666666667</v>
      </c>
      <c r="D13" s="308">
        <f>AVERAGE('vacas y novillas'!E14:E28)</f>
        <v>5.1766666666666667</v>
      </c>
      <c r="E13" s="308">
        <f t="shared" si="0"/>
        <v>0</v>
      </c>
    </row>
    <row r="14" spans="2:8" ht="18" customHeight="1" thickBot="1" x14ac:dyDescent="0.25">
      <c r="B14" s="307"/>
      <c r="C14" s="309"/>
      <c r="D14" s="309"/>
      <c r="E14" s="309"/>
    </row>
    <row r="15" spans="2:8" ht="18" customHeight="1" thickTop="1" thickBot="1" x14ac:dyDescent="0.25">
      <c r="B15" s="312" t="s">
        <v>193</v>
      </c>
      <c r="C15" s="308">
        <f>AVERAGE('VACUNO terneras'!D13:D31)</f>
        <v>7.3612500000000001</v>
      </c>
      <c r="D15" s="308">
        <f>AVERAGE('VACUNO terneras'!E13:E31)</f>
        <v>7.3612500000000001</v>
      </c>
      <c r="E15" s="308">
        <f t="shared" si="0"/>
        <v>0</v>
      </c>
    </row>
    <row r="16" spans="2:8" ht="18" customHeight="1" thickTop="1" thickBot="1" x14ac:dyDescent="0.25">
      <c r="B16" s="312"/>
      <c r="C16" s="309"/>
      <c r="D16" s="309"/>
      <c r="E16" s="309"/>
    </row>
    <row r="17" spans="2:11" ht="18" customHeight="1" thickTop="1" x14ac:dyDescent="0.2">
      <c r="B17" s="306" t="s">
        <v>194</v>
      </c>
      <c r="C17" s="308">
        <f>AVERAGE('VACUNO terneras'!D33:D38)</f>
        <v>8.9666666666666668</v>
      </c>
      <c r="D17" s="308">
        <f>AVERAGE('VACUNO terneras'!E33:E38)</f>
        <v>8.9666666666666668</v>
      </c>
      <c r="E17" s="308">
        <f t="shared" si="0"/>
        <v>0</v>
      </c>
    </row>
    <row r="18" spans="2:11" ht="18" customHeight="1" thickBot="1" x14ac:dyDescent="0.25">
      <c r="B18" s="307"/>
      <c r="C18" s="309"/>
      <c r="D18" s="309"/>
      <c r="E18" s="309"/>
    </row>
    <row r="19" spans="2:11" ht="18" customHeight="1" thickTop="1" x14ac:dyDescent="0.2">
      <c r="B19" s="306" t="s">
        <v>195</v>
      </c>
      <c r="C19" s="308">
        <f>AVERAGE('despiece ternera blanca'!D14:D17)</f>
        <v>9.0375000000000014</v>
      </c>
      <c r="D19" s="308">
        <f>AVERAGE('despiece ternera blanca'!E14:E17)</f>
        <v>9.0375000000000014</v>
      </c>
      <c r="E19" s="308">
        <f t="shared" si="0"/>
        <v>0</v>
      </c>
    </row>
    <row r="20" spans="2:11" ht="18" customHeight="1" thickBot="1" x14ac:dyDescent="0.25">
      <c r="B20" s="307"/>
      <c r="C20" s="309"/>
      <c r="D20" s="309"/>
      <c r="E20" s="309"/>
    </row>
    <row r="21" spans="2:11" ht="18" customHeight="1" thickTop="1" x14ac:dyDescent="0.2">
      <c r="B21" s="306" t="s">
        <v>196</v>
      </c>
      <c r="C21" s="308">
        <f>AVERAGE('despiece ternera blanca'!D18:D21)</f>
        <v>11.049999999999999</v>
      </c>
      <c r="D21" s="308">
        <f>AVERAGE('despiece ternera blanca'!E18:E21)</f>
        <v>11.049999999999999</v>
      </c>
      <c r="E21" s="308">
        <f t="shared" si="0"/>
        <v>0</v>
      </c>
    </row>
    <row r="22" spans="2:11" ht="18" customHeight="1" thickBot="1" x14ac:dyDescent="0.25">
      <c r="B22" s="307"/>
      <c r="C22" s="309"/>
      <c r="D22" s="309"/>
      <c r="E22" s="309"/>
    </row>
    <row r="23" spans="2:11" ht="18" customHeight="1" thickTop="1" x14ac:dyDescent="0.2">
      <c r="B23" s="313" t="s">
        <v>197</v>
      </c>
      <c r="C23" s="308">
        <f>AVERAGE('despiece ternera blanca'!D28:D38)</f>
        <v>16.327272727272728</v>
      </c>
      <c r="D23" s="308">
        <f>AVERAGE('despiece ternera blanca'!E28:E38)</f>
        <v>16.145454545454545</v>
      </c>
      <c r="E23" s="308">
        <f t="shared" si="0"/>
        <v>-0.18181818181818343</v>
      </c>
    </row>
    <row r="24" spans="2:11" ht="21.75" customHeight="1" thickBot="1" x14ac:dyDescent="0.25">
      <c r="B24" s="314"/>
      <c r="C24" s="309"/>
      <c r="D24" s="309"/>
      <c r="E24" s="309"/>
    </row>
    <row r="25" spans="2:11" ht="18" customHeight="1" thickTop="1" x14ac:dyDescent="0.2">
      <c r="B25" s="313" t="s">
        <v>198</v>
      </c>
      <c r="C25" s="308">
        <f>AVERAGE('despiece ternera blanca'!H28:H40)</f>
        <v>13.315384615384614</v>
      </c>
      <c r="D25" s="308">
        <f>AVERAGE('despiece ternera blanca'!I28:I40)</f>
        <v>13.207692307692305</v>
      </c>
      <c r="E25" s="308">
        <f t="shared" si="0"/>
        <v>-0.10769230769230909</v>
      </c>
    </row>
    <row r="26" spans="2:11" ht="19.5" customHeight="1" thickBot="1" x14ac:dyDescent="0.25">
      <c r="B26" s="314"/>
      <c r="C26" s="309"/>
      <c r="D26" s="309"/>
      <c r="E26" s="309"/>
    </row>
    <row r="27" spans="2:11" ht="18" customHeight="1" thickTop="1" x14ac:dyDescent="0.2">
      <c r="B27" s="306" t="s">
        <v>199</v>
      </c>
      <c r="C27" s="308">
        <f>ROUNDDOWN( AVERAGE('DESPIECE VACUNO'!B10:B33,'DESPIECE VACUNO'!B35),2)</f>
        <v>14.15</v>
      </c>
      <c r="D27" s="308">
        <f>ROUNDDOWN( AVERAGE('DESPIECE VACUNO'!C10:C33,'DESPIECE VACUNO'!C35),2)</f>
        <v>14.3</v>
      </c>
      <c r="E27" s="308">
        <f t="shared" si="0"/>
        <v>0.15000000000000036</v>
      </c>
    </row>
    <row r="28" spans="2:11" ht="18" customHeight="1" thickBot="1" x14ac:dyDescent="0.25">
      <c r="B28" s="307"/>
      <c r="C28" s="309"/>
      <c r="D28" s="309"/>
      <c r="E28" s="309"/>
      <c r="F28" s="315"/>
    </row>
    <row r="29" spans="2:11" ht="18" customHeight="1" thickTop="1" x14ac:dyDescent="0.2">
      <c r="B29" s="306" t="s">
        <v>200</v>
      </c>
      <c r="C29" s="308">
        <f>AVERAGE('DESPIECE VACUNO'!F10,'DESPIECE VACUNO'!F12:F24,'DESPIECE VACUNO'!F26:F35)</f>
        <v>13.283333333333333</v>
      </c>
      <c r="D29" s="308">
        <f>AVERAGE('DESPIECE VACUNO'!G10,'DESPIECE VACUNO'!G12:G24,'DESPIECE VACUNO'!G26:G35)</f>
        <v>13.633333333333333</v>
      </c>
      <c r="E29" s="308">
        <f t="shared" si="0"/>
        <v>0.34999999999999964</v>
      </c>
      <c r="F29" s="315"/>
    </row>
    <row r="30" spans="2:11" ht="18" customHeight="1" thickBot="1" x14ac:dyDescent="0.25">
      <c r="B30" s="307"/>
      <c r="C30" s="309"/>
      <c r="D30" s="309"/>
      <c r="E30" s="309"/>
      <c r="J30" s="75"/>
      <c r="K30" s="75"/>
    </row>
    <row r="31" spans="2:11" ht="18" customHeight="1" thickTop="1" x14ac:dyDescent="0.2">
      <c r="B31" s="306" t="s">
        <v>201</v>
      </c>
      <c r="C31" s="308">
        <f>ROUND(AVERAGE(OVINO!C9:C14),2)</f>
        <v>10.6</v>
      </c>
      <c r="D31" s="308">
        <f>ROUND(AVERAGE(OVINO!D9:D14),2)</f>
        <v>10.6</v>
      </c>
      <c r="E31" s="308">
        <f t="shared" ref="E31:E33" si="1">+D31-C31</f>
        <v>0</v>
      </c>
      <c r="J31" s="75"/>
      <c r="K31" s="75"/>
    </row>
    <row r="32" spans="2:11" ht="18" customHeight="1" thickBot="1" x14ac:dyDescent="0.25">
      <c r="B32" s="307"/>
      <c r="C32" s="309"/>
      <c r="D32" s="309"/>
      <c r="E32" s="309"/>
      <c r="J32" s="75"/>
      <c r="K32" s="75"/>
    </row>
    <row r="33" spans="2:11" ht="18" customHeight="1" thickTop="1" x14ac:dyDescent="0.2">
      <c r="B33" s="306" t="s">
        <v>202</v>
      </c>
      <c r="C33" s="308">
        <f>ROUND(C31+0.75,2)</f>
        <v>11.35</v>
      </c>
      <c r="D33" s="308">
        <f>ROUND(D31+0.75,2)</f>
        <v>11.35</v>
      </c>
      <c r="E33" s="308">
        <f t="shared" si="1"/>
        <v>0</v>
      </c>
      <c r="K33" s="163"/>
    </row>
    <row r="34" spans="2:11" ht="18" customHeight="1" thickBot="1" x14ac:dyDescent="0.25">
      <c r="B34" s="307"/>
      <c r="C34" s="309"/>
      <c r="D34" s="309"/>
      <c r="E34" s="309"/>
    </row>
    <row r="35" spans="2:11" ht="18" customHeight="1" thickTop="1" x14ac:dyDescent="0.2">
      <c r="B35" s="316" t="s">
        <v>203</v>
      </c>
      <c r="C35" s="308">
        <f>ROUND(AVERAGE(OVINO!C15:C18),2)</f>
        <v>14</v>
      </c>
      <c r="D35" s="308">
        <f>ROUND(AVERAGE(OVINO!D15:D18),2)</f>
        <v>14</v>
      </c>
      <c r="E35" s="308">
        <f t="shared" ref="E35" si="2">+D35-C35</f>
        <v>0</v>
      </c>
    </row>
    <row r="36" spans="2:11" ht="18" customHeight="1" thickBot="1" x14ac:dyDescent="0.25">
      <c r="B36" s="317"/>
      <c r="C36" s="309"/>
      <c r="D36" s="309"/>
      <c r="E36" s="309"/>
    </row>
    <row r="37" spans="2:11" ht="18" customHeight="1" thickTop="1" x14ac:dyDescent="0.2">
      <c r="B37" s="306" t="s">
        <v>204</v>
      </c>
      <c r="C37" s="308">
        <f>+AVERAGE(PORCINO!B12:B13)</f>
        <v>3.0550000000000002</v>
      </c>
      <c r="D37" s="308">
        <f>+AVERAGE(PORCINO!C12:C13)</f>
        <v>3.0550000000000002</v>
      </c>
      <c r="E37" s="308">
        <f t="shared" ref="E37" si="3">+D37-C37</f>
        <v>0</v>
      </c>
    </row>
    <row r="38" spans="2:11" ht="18" customHeight="1" thickBot="1" x14ac:dyDescent="0.25">
      <c r="B38" s="307"/>
      <c r="C38" s="309"/>
      <c r="D38" s="309"/>
      <c r="E38" s="309"/>
      <c r="I38" s="158"/>
    </row>
    <row r="39" spans="2:11" ht="18" customHeight="1" thickTop="1" x14ac:dyDescent="0.2">
      <c r="B39" s="306" t="s">
        <v>205</v>
      </c>
      <c r="C39" s="318">
        <f xml:space="preserve"> ROUNDDOWN(AVERAGE(PORCINO!B14:B35,PORCINO!B39,PORCINO!B41),2)</f>
        <v>4.66</v>
      </c>
      <c r="D39" s="318">
        <f xml:space="preserve"> ROUNDDOWN(AVERAGE(PORCINO!C14:C35,PORCINO!C39,PORCINO!C41),2)</f>
        <v>4.67</v>
      </c>
      <c r="E39" s="308">
        <f t="shared" ref="E39:E45" si="4">+D39-C39</f>
        <v>9.9999999999997868E-3</v>
      </c>
    </row>
    <row r="40" spans="2:11" ht="18" customHeight="1" thickBot="1" x14ac:dyDescent="0.25">
      <c r="B40" s="307"/>
      <c r="C40" s="319"/>
      <c r="D40" s="319"/>
      <c r="E40" s="309"/>
    </row>
    <row r="41" spans="2:11" ht="18" customHeight="1" thickTop="1" x14ac:dyDescent="0.2">
      <c r="B41" s="306" t="s">
        <v>206</v>
      </c>
      <c r="C41" s="308">
        <f>AVERAGE(PORCINO!F14:F19,PORCINO!F25,PORCINO!F27:F41)</f>
        <v>11.581818181818182</v>
      </c>
      <c r="D41" s="308">
        <f>AVERAGE(PORCINO!G14:G19,PORCINO!G25,PORCINO!G27:G41)</f>
        <v>11.581818181818182</v>
      </c>
      <c r="E41" s="308">
        <f t="shared" si="4"/>
        <v>0</v>
      </c>
    </row>
    <row r="42" spans="2:11" ht="18" customHeight="1" thickBot="1" x14ac:dyDescent="0.25">
      <c r="B42" s="307"/>
      <c r="C42" s="309"/>
      <c r="D42" s="309"/>
      <c r="E42" s="309"/>
    </row>
    <row r="43" spans="2:11" ht="18.75" customHeight="1" thickTop="1" x14ac:dyDescent="0.2">
      <c r="B43" s="306" t="s">
        <v>207</v>
      </c>
      <c r="C43" s="308">
        <f>AVERAGE(PORCINO!C47:C50)</f>
        <v>19.5</v>
      </c>
      <c r="D43" s="308">
        <f>AVERAGE(PORCINO!D47:D50)</f>
        <v>19.5</v>
      </c>
      <c r="E43" s="308">
        <f t="shared" si="4"/>
        <v>0</v>
      </c>
    </row>
    <row r="44" spans="2:11" ht="14.25" customHeight="1" thickBot="1" x14ac:dyDescent="0.25">
      <c r="B44" s="307"/>
      <c r="C44" s="309"/>
      <c r="D44" s="309"/>
      <c r="E44" s="309"/>
      <c r="G44" t="s">
        <v>24</v>
      </c>
    </row>
    <row r="45" spans="2:11" ht="13.5" customHeight="1" thickTop="1" x14ac:dyDescent="0.2">
      <c r="B45" s="306" t="s">
        <v>208</v>
      </c>
      <c r="C45" s="308">
        <v>4.2784313725490195</v>
      </c>
      <c r="D45" s="308">
        <v>4.2784313725490195</v>
      </c>
      <c r="E45" s="308">
        <f t="shared" si="4"/>
        <v>0</v>
      </c>
    </row>
    <row r="46" spans="2:11" ht="18" customHeight="1" thickBot="1" x14ac:dyDescent="0.25">
      <c r="B46" s="307"/>
      <c r="C46" s="309"/>
      <c r="D46" s="309"/>
      <c r="E46" s="309"/>
    </row>
    <row r="47" spans="2:11" ht="18" customHeight="1" thickTop="1" x14ac:dyDescent="0.2">
      <c r="B47" s="306" t="s">
        <v>209</v>
      </c>
      <c r="C47" s="308">
        <v>3.1241970021413277</v>
      </c>
      <c r="D47" s="308">
        <v>3.1241970021413277</v>
      </c>
      <c r="E47" s="308">
        <f>+D47-C47</f>
        <v>0</v>
      </c>
    </row>
    <row r="48" spans="2:11" ht="13.5" customHeight="1" thickBot="1" x14ac:dyDescent="0.25">
      <c r="B48" s="307"/>
      <c r="C48" s="309"/>
      <c r="D48" s="309"/>
      <c r="E48" s="309"/>
    </row>
    <row r="49" spans="2:5" ht="18.75" customHeight="1" thickTop="1" x14ac:dyDescent="0.2">
      <c r="B49" s="306" t="s">
        <v>210</v>
      </c>
      <c r="C49" s="308">
        <v>2.6864111498257848</v>
      </c>
      <c r="D49" s="308">
        <v>2.6864111498257848</v>
      </c>
      <c r="E49" s="308">
        <f t="shared" ref="E49:E51" si="5">+D49-C49</f>
        <v>0</v>
      </c>
    </row>
    <row r="50" spans="2:5" ht="13.5" customHeight="1" thickBot="1" x14ac:dyDescent="0.25">
      <c r="B50" s="307"/>
      <c r="C50" s="309"/>
      <c r="D50" s="309"/>
      <c r="E50" s="309"/>
    </row>
    <row r="51" spans="2:5" ht="18" customHeight="1" thickTop="1" x14ac:dyDescent="0.2">
      <c r="B51" s="306" t="s">
        <v>211</v>
      </c>
      <c r="C51" s="308">
        <v>2.016</v>
      </c>
      <c r="D51" s="308">
        <v>2.016</v>
      </c>
      <c r="E51" s="308">
        <f t="shared" si="5"/>
        <v>0</v>
      </c>
    </row>
    <row r="52" spans="2:5" ht="13.5" customHeight="1" thickBot="1" x14ac:dyDescent="0.25">
      <c r="B52" s="307"/>
      <c r="C52" s="309"/>
      <c r="D52" s="309"/>
      <c r="E52" s="309"/>
    </row>
    <row r="53" spans="2:5" ht="14.25" customHeight="1" thickTop="1" x14ac:dyDescent="0.2">
      <c r="D53" s="223"/>
    </row>
    <row r="54" spans="2:5" ht="13.5" customHeight="1" x14ac:dyDescent="0.2"/>
  </sheetData>
  <mergeCells count="96">
    <mergeCell ref="B47:B48"/>
    <mergeCell ref="E47:E48"/>
    <mergeCell ref="B45:B46"/>
    <mergeCell ref="E45:E46"/>
    <mergeCell ref="B51:B52"/>
    <mergeCell ref="E51:E52"/>
    <mergeCell ref="B49:B50"/>
    <mergeCell ref="E49:E50"/>
    <mergeCell ref="C49:C50"/>
    <mergeCell ref="D49:D50"/>
    <mergeCell ref="C51:C52"/>
    <mergeCell ref="D51:D52"/>
    <mergeCell ref="C45:C46"/>
    <mergeCell ref="D45:D46"/>
    <mergeCell ref="C47:C48"/>
    <mergeCell ref="D47:D48"/>
    <mergeCell ref="B43:B44"/>
    <mergeCell ref="C43:C44"/>
    <mergeCell ref="D43:D44"/>
    <mergeCell ref="E43:E44"/>
    <mergeCell ref="B41:B42"/>
    <mergeCell ref="C41:C42"/>
    <mergeCell ref="D41:D42"/>
    <mergeCell ref="E41:E42"/>
    <mergeCell ref="B39:B40"/>
    <mergeCell ref="C39:C40"/>
    <mergeCell ref="D39:D40"/>
    <mergeCell ref="E39:E40"/>
    <mergeCell ref="B37:B38"/>
    <mergeCell ref="C37:C38"/>
    <mergeCell ref="D37:D38"/>
    <mergeCell ref="E37:E38"/>
    <mergeCell ref="B35:B36"/>
    <mergeCell ref="C35:C36"/>
    <mergeCell ref="D35:D36"/>
    <mergeCell ref="E35:E36"/>
    <mergeCell ref="B33:B34"/>
    <mergeCell ref="C33:C34"/>
    <mergeCell ref="D33:D34"/>
    <mergeCell ref="E33:E34"/>
    <mergeCell ref="E25:E26"/>
    <mergeCell ref="B31:B32"/>
    <mergeCell ref="C31:C32"/>
    <mergeCell ref="D31:D32"/>
    <mergeCell ref="E31:E32"/>
    <mergeCell ref="B29:B30"/>
    <mergeCell ref="C29:C30"/>
    <mergeCell ref="D29:D30"/>
    <mergeCell ref="E29:E30"/>
    <mergeCell ref="B23:B24"/>
    <mergeCell ref="C23:C24"/>
    <mergeCell ref="D23:D24"/>
    <mergeCell ref="F28:F29"/>
    <mergeCell ref="B21:B22"/>
    <mergeCell ref="C21:C22"/>
    <mergeCell ref="D21:D22"/>
    <mergeCell ref="E21:E22"/>
    <mergeCell ref="E23:E24"/>
    <mergeCell ref="B27:B28"/>
    <mergeCell ref="C27:C28"/>
    <mergeCell ref="D27:D28"/>
    <mergeCell ref="E27:E28"/>
    <mergeCell ref="B25:B26"/>
    <mergeCell ref="C25:C26"/>
    <mergeCell ref="D25:D26"/>
    <mergeCell ref="B19:B20"/>
    <mergeCell ref="C19:C20"/>
    <mergeCell ref="D19:D20"/>
    <mergeCell ref="E19:E20"/>
    <mergeCell ref="B17:B18"/>
    <mergeCell ref="C17:C18"/>
    <mergeCell ref="D17:D18"/>
    <mergeCell ref="E17:E18"/>
    <mergeCell ref="B15:B16"/>
    <mergeCell ref="C15:C16"/>
    <mergeCell ref="D15:D16"/>
    <mergeCell ref="E15:E16"/>
    <mergeCell ref="B13:B14"/>
    <mergeCell ref="C13:C14"/>
    <mergeCell ref="D13:D14"/>
    <mergeCell ref="E13:E14"/>
    <mergeCell ref="B11:B12"/>
    <mergeCell ref="C11:C12"/>
    <mergeCell ref="E11:E12"/>
    <mergeCell ref="D11:D12"/>
    <mergeCell ref="B9:B10"/>
    <mergeCell ref="C9:C10"/>
    <mergeCell ref="D9:D10"/>
    <mergeCell ref="E9:E10"/>
    <mergeCell ref="B1:E1"/>
    <mergeCell ref="B3:E3"/>
    <mergeCell ref="B7:B8"/>
    <mergeCell ref="C7:C8"/>
    <mergeCell ref="D7:D8"/>
    <mergeCell ref="E7:E8"/>
    <mergeCell ref="E5:E6"/>
  </mergeCells>
  <phoneticPr fontId="21" type="noConversion"/>
  <printOptions horizontalCentered="1"/>
  <pageMargins left="0" right="0" top="0.98425196850393704" bottom="0.98425196850393704" header="0" footer="0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F020-F5D9-4C56-B3E5-801616965068}">
  <dimension ref="A1"/>
  <sheetViews>
    <sheetView workbookViewId="0">
      <selection activeCell="D13" sqref="D13:E38"/>
    </sheetView>
  </sheetViews>
  <sheetFormatPr baseColWidth="10" defaultColWidth="9.140625" defaultRowHeight="12.75" x14ac:dyDescent="0.2"/>
  <cols>
    <col min="1" max="256" width="11.42578125" customWidth="1"/>
  </cols>
  <sheetData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E0A60-9597-4359-9679-E5C208BB2793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44486-550E-43D5-A5DD-CED11139AE1A}">
  <dimension ref="A1"/>
  <sheetViews>
    <sheetView workbookViewId="0">
      <selection activeCell="A45" sqref="A45"/>
    </sheetView>
  </sheetViews>
  <sheetFormatPr baseColWidth="10" defaultColWidth="9.140625" defaultRowHeight="12.75" x14ac:dyDescent="0.2"/>
  <cols>
    <col min="1" max="256" width="11.425781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VACUNO añojos-vacas</vt:lpstr>
      <vt:lpstr>VACUNO terneras</vt:lpstr>
      <vt:lpstr>vacas y novillas</vt:lpstr>
      <vt:lpstr>despiece ternera blanca</vt:lpstr>
      <vt:lpstr>DESPIECE VACUNO</vt:lpstr>
      <vt:lpstr>OVINO</vt:lpstr>
      <vt:lpstr>PORCINO</vt:lpstr>
      <vt:lpstr>CASQUERIA</vt:lpstr>
      <vt:lpstr>MEDIAS</vt:lpstr>
      <vt:lpstr>Hoja1</vt:lpstr>
      <vt:lpstr>Hoja2</vt:lpstr>
      <vt:lpstr>Hoja3</vt:lpstr>
      <vt:lpstr>CASQUERIA!Área_de_impresión</vt:lpstr>
      <vt:lpstr>'despiece ternera blanca'!Área_de_impresión</vt:lpstr>
      <vt:lpstr>'DESPIECE VACUNO'!Área_de_impresión</vt:lpstr>
      <vt:lpstr>MEDIAS!Área_de_impresión</vt:lpstr>
      <vt:lpstr>OVINO!Área_de_impresión</vt:lpstr>
      <vt:lpstr>PORCINO!Área_de_impresión</vt:lpstr>
      <vt:lpstr>'vacas y novillas'!Área_de_impresión</vt:lpstr>
      <vt:lpstr>'VACUNO añojos-vacas'!Área_de_impresión</vt:lpstr>
      <vt:lpstr>'VACUNO terneras'!Área_de_impresión</vt:lpstr>
    </vt:vector>
  </TitlesOfParts>
  <Manager/>
  <Company>MCCM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JMJ</dc:creator>
  <cp:keywords/>
  <dc:description/>
  <cp:lastModifiedBy>Departamento Contabilidad Mercado Central de Carnes</cp:lastModifiedBy>
  <cp:revision/>
  <cp:lastPrinted>2025-04-25T11:05:23Z</cp:lastPrinted>
  <dcterms:created xsi:type="dcterms:W3CDTF">1999-10-07T16:48:19Z</dcterms:created>
  <dcterms:modified xsi:type="dcterms:W3CDTF">2025-05-23T09:57:17Z</dcterms:modified>
  <cp:category/>
  <cp:contentStatus/>
</cp:coreProperties>
</file>